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klein.EXPDOM\Desktop\"/>
    </mc:Choice>
  </mc:AlternateContent>
  <xr:revisionPtr revIDLastSave="0" documentId="13_ncr:1_{D23DF1B7-CC97-435E-9544-21D219859D71}" xr6:coauthVersionLast="47" xr6:coauthVersionMax="47" xr10:uidLastSave="{00000000-0000-0000-0000-000000000000}"/>
  <bookViews>
    <workbookView xWindow="-120" yWindow="-120" windowWidth="29040" windowHeight="15840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4" sheetId="8" state="hidden" r:id="rId6"/>
    <sheet name="Т5" sheetId="12" state="hidden" r:id="rId7"/>
    <sheet name="Т6" sheetId="16" state="hidden" r:id="rId8"/>
    <sheet name="Т7" sheetId="18" state="hidden" r:id="rId9"/>
    <sheet name="Табл7-" sheetId="19" state="hidden" r:id="rId10"/>
    <sheet name="Т8" sheetId="21" state="hidden" r:id="rId11"/>
    <sheet name="Т9-1" sheetId="23" state="hidden" r:id="rId12"/>
    <sheet name="Табл9-1" sheetId="24" state="hidden" r:id="rId13"/>
    <sheet name="Т10-1" sheetId="26" state="hidden" r:id="rId14"/>
    <sheet name="Табл10-1" sheetId="29" state="hidden" r:id="rId15"/>
    <sheet name="Т11" sheetId="30" state="hidden" r:id="rId16"/>
    <sheet name="Табл3" sheetId="31" r:id="rId17"/>
    <sheet name="Т12" sheetId="32" state="hidden" r:id="rId18"/>
    <sheet name="Т13" sheetId="37" state="hidden" r:id="rId19"/>
    <sheet name="Табл4" sheetId="38" r:id="rId20"/>
    <sheet name="Табл5" sheetId="39" r:id="rId21"/>
  </sheets>
  <definedNames>
    <definedName name="_xlnm._FilterDatabase" localSheetId="1" hidden="1">Табл1!$A$3:$AW$62</definedName>
    <definedName name="_xlnm._FilterDatabase" localSheetId="3" hidden="1">Табл2!$A$3:$T$3</definedName>
    <definedName name="_xlnm._FilterDatabase" localSheetId="16" hidden="1">Табл3!$A$2:$K$2</definedName>
    <definedName name="_xlnm._FilterDatabase" localSheetId="19" hidden="1">Табл4!$A$2:$E$2</definedName>
    <definedName name="_xlnm._FilterDatabase" localSheetId="20" hidden="1">Табл5!$A$2:$I$2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7" l="1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28" i="32"/>
  <c r="E23" i="32"/>
  <c r="E17" i="32"/>
  <c r="E5" i="32"/>
  <c r="E6" i="32"/>
  <c r="E18" i="32"/>
  <c r="E22" i="32"/>
  <c r="E29" i="32"/>
  <c r="E30" i="32" l="1"/>
  <c r="E31" i="32"/>
  <c r="E25" i="32"/>
  <c r="E20" i="32"/>
  <c r="E14" i="32"/>
  <c r="E8" i="32"/>
  <c r="E4" i="32"/>
  <c r="E27" i="32"/>
  <c r="E21" i="32"/>
  <c r="E15" i="32"/>
  <c r="E9" i="32"/>
  <c r="E11" i="32"/>
  <c r="E16" i="32"/>
  <c r="E24" i="32"/>
  <c r="E7" i="32"/>
  <c r="E12" i="32"/>
  <c r="E13" i="32"/>
  <c r="E3" i="32"/>
  <c r="E10" i="32"/>
  <c r="E26" i="32"/>
  <c r="E19" i="32"/>
  <c r="G26" i="18" l="1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E5" i="29" l="1"/>
  <c r="E3" i="29"/>
  <c r="E4" i="29"/>
  <c r="G6" i="24" l="1"/>
  <c r="G5" i="24"/>
  <c r="G4" i="24"/>
  <c r="H5" i="24"/>
  <c r="H4" i="24"/>
  <c r="C39" i="21" l="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D36" i="19" l="1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I45" i="19" l="1"/>
  <c r="I4" i="19"/>
  <c r="I35" i="19"/>
  <c r="I44" i="19"/>
  <c r="I41" i="19"/>
  <c r="I34" i="19"/>
  <c r="I48" i="19"/>
  <c r="I47" i="19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C68" i="4"/>
  <c r="C68" i="1" l="1"/>
  <c r="I4" i="6" l="1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15" i="4" l="1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</calcChain>
</file>

<file path=xl/sharedStrings.xml><?xml version="1.0" encoding="utf-8"?>
<sst xmlns="http://schemas.openxmlformats.org/spreadsheetml/2006/main" count="1178" uniqueCount="234">
  <si>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</si>
  <si>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</si>
  <si>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</si>
  <si>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</si>
  <si>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</si>
  <si>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</si>
  <si>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</si>
  <si>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</si>
  <si>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</si>
  <si>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</si>
  <si>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</si>
  <si>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</si>
  <si>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</si>
  <si>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</si>
  <si>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</si>
  <si>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</si>
  <si>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</si>
  <si>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</si>
  <si>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</si>
  <si>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</si>
  <si>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</si>
  <si>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</si>
  <si>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</si>
  <si>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</si>
  <si>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</si>
  <si>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</si>
  <si>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</si>
  <si>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</si>
  <si>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</si>
  <si>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</si>
  <si>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</si>
  <si>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</si>
  <si>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</si>
  <si>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</si>
  <si>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</si>
  <si>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</si>
  <si>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</si>
  <si>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</si>
  <si>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</si>
  <si>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</si>
  <si>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</si>
  <si>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</si>
  <si>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</si>
  <si>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</si>
  <si>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</si>
  <si>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</si>
  <si>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</si>
  <si>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</si>
  <si>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</si>
  <si>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</si>
  <si>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</si>
  <si>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</si>
  <si>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</si>
  <si>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</si>
  <si>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</si>
  <si>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</si>
  <si>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</si>
  <si>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</si>
  <si>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</si>
  <si>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</si>
  <si>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</si>
  <si>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</si>
  <si>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</si>
  <si>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</si>
  <si>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</si>
  <si>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</si>
  <si>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</si>
  <si>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</si>
  <si>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</si>
  <si>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</si>
  <si>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</si>
  <si>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</si>
  <si>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</si>
  <si>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</si>
  <si>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</si>
  <si>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</si>
  <si>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</si>
  <si>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</si>
  <si>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</si>
  <si>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</si>
  <si>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</si>
  <si>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</si>
  <si>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</si>
  <si>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н/д</t>
  </si>
  <si>
    <t>МигКредит</t>
  </si>
  <si>
    <t>На 01.07.21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</si>
  <si>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</si>
  <si>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</si>
  <si>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</si>
  <si>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</si>
  <si>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</si>
  <si>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</si>
  <si>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</si>
  <si>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</si>
  <si>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</si>
  <si>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</si>
  <si>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</si>
  <si>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</si>
  <si>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</si>
  <si>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</si>
  <si>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</si>
  <si>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</si>
  <si>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</si>
  <si>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</si>
  <si>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</si>
  <si>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</si>
  <si>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</si>
  <si>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</si>
  <si>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</si>
  <si>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</si>
  <si>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</si>
  <si>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</si>
  <si>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</si>
  <si>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</si>
  <si>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</si>
  <si>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</si>
  <si>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</si>
  <si>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</si>
  <si>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</si>
  <si>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</si>
  <si>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</si>
  <si>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</si>
  <si>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</si>
  <si>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</si>
  <si>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</si>
  <si>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</si>
  <si>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</si>
  <si>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</si>
  <si>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</si>
  <si>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</si>
  <si>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</si>
  <si>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</si>
  <si>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7325081622, 7702820127</t>
  </si>
  <si>
    <t>7838500558, 7838031377</t>
  </si>
  <si>
    <t>7728771940, 7725850061</t>
  </si>
  <si>
    <t>1326960625, 1326211337</t>
  </si>
  <si>
    <t>0571035840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</si>
  <si>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</si>
  <si>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</si>
  <si>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</si>
  <si>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</si>
  <si>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</si>
  <si>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</si>
  <si>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</si>
  <si>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</si>
  <si>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</si>
  <si>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</si>
  <si>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Портфель PDL, млн руб.</t>
  </si>
  <si>
    <t>Портфель IL, млн руб.</t>
  </si>
  <si>
    <t>Портфель SME, млн руб.</t>
  </si>
  <si>
    <t>Портфель SME без NPL90+, млн руб.</t>
  </si>
  <si>
    <t>Портфель займов вне 151-ФЗ (свыше 5 млн руб.)</t>
  </si>
  <si>
    <t>ИНН</t>
  </si>
  <si>
    <t>Московский областной фонд микрофинансирования</t>
  </si>
  <si>
    <t>ФСРМСП (Владимирская область)</t>
  </si>
  <si>
    <t>Фонд развития предпринимательства Воронежской области</t>
  </si>
  <si>
    <t>Фонд содействия кредитованию малого и среднего предпринимательства Тверской области </t>
  </si>
  <si>
    <t>Ивановский фонд поддержки предпринимательства</t>
  </si>
  <si>
    <t>Фонд микрокредитования субъектов МП Саратовской области</t>
  </si>
  <si>
    <t>Микрофинансовая компания предпринимательского финансирования Пермского края</t>
  </si>
  <si>
    <t>5902198365</t>
  </si>
  <si>
    <t>Портфель POS, млн руб.</t>
  </si>
  <si>
    <t>Портфель POS без NPL90+, млн руб.</t>
  </si>
  <si>
    <t> 7724889891</t>
  </si>
  <si>
    <t>3664223480, 6162070130, 9201526872, 6162073437</t>
  </si>
  <si>
    <t>-</t>
  </si>
  <si>
    <t>Алтайский фонд финансирования предпринимательства (Алтайский Край)</t>
  </si>
  <si>
    <t>Фонд микрофинансирования Тюменской области</t>
  </si>
  <si>
    <t>Центр кредитной поддержки предпринимательства Амурской области</t>
  </si>
  <si>
    <t>Займиго</t>
  </si>
  <si>
    <t>Портфель займов вне 151-ФЗ (свыше 5 млн руб.)*</t>
  </si>
  <si>
    <t>Объем выданных PDL, млн руб.</t>
  </si>
  <si>
    <t>Объем выданных IL, млн руб.</t>
  </si>
  <si>
    <t>Объем выданных POS, млн руб.</t>
  </si>
  <si>
    <t>Объем выданных SME, млн руб.</t>
  </si>
  <si>
    <t>Джой Мани</t>
  </si>
  <si>
    <t>5407496776</t>
  </si>
  <si>
    <t>7325081622, 7702820127, 7713473700</t>
  </si>
  <si>
    <t>0278200683, 7703769314</t>
  </si>
  <si>
    <t>На 01.01.2023</t>
  </si>
  <si>
    <t>На 01.01.2022</t>
  </si>
  <si>
    <t>Таблица 4. Рэнкинг МФО по абсолютному размеру регулятивного капитала на 01.01.2023</t>
  </si>
  <si>
    <t>Объем собственного капитала на 01.01.23, млн руб.</t>
  </si>
  <si>
    <t>Объем собственного капитала на 01.01.22, млн руб.</t>
  </si>
  <si>
    <t>Таблица 3. Рэнкинг МФО по объему чистой прибыли за 2022г (приведены данные только тех МФО, которые раскрыли соответствующие данные в анкете)</t>
  </si>
  <si>
    <t>Место в рэнкинге за 2022</t>
  </si>
  <si>
    <t>Чистая прибыль за 2022, млн руб.</t>
  </si>
  <si>
    <t>Чистая прибыль за 2021, млн руб.</t>
  </si>
  <si>
    <t>Место в рэнкинге на 01.01.23</t>
  </si>
  <si>
    <t>Таблица 2. Рэнкинг МФО по объему выданных микрозаймов за 2022</t>
  </si>
  <si>
    <t>За 2022</t>
  </si>
  <si>
    <t>За 2021</t>
  </si>
  <si>
    <t>ВЫДАЧИ МИКРОЗАЙМОВ за 2022, млн руб.</t>
  </si>
  <si>
    <t>ВЫДАЧИ МИКРОЗАЙМОВ за 2021, млн руб.</t>
  </si>
  <si>
    <t>Место в рэнкинге на 01.01.22</t>
  </si>
  <si>
    <t>Н/Д</t>
  </si>
  <si>
    <t>ОТП Финанс</t>
  </si>
  <si>
    <t>Займ Онлайн Pay P.S. (группа VIVA Деньги)</t>
  </si>
  <si>
    <t>ЦФП (группа VIVA Деньги)</t>
  </si>
  <si>
    <t>КАНГАРИЯ (ГК Финбридж)</t>
  </si>
  <si>
    <t>СКОРОСТЬ ФИНАНС (ГК Финбридж)</t>
  </si>
  <si>
    <t>МКК УНИВЕРСАЛЬНОГО ФИНАНСИРОВАНИЯ (ГК Финбридж)</t>
  </si>
  <si>
    <t>Новое финансирование (ГК Финбридж)</t>
  </si>
  <si>
    <t>ДоброЗайм Быстрое решение (ГК Summit)</t>
  </si>
  <si>
    <t>САММИТ (ГК Summit)</t>
  </si>
  <si>
    <t>Мани Мен (ГК MoneyMan)</t>
  </si>
  <si>
    <t>Платиза.ру (ГК MoneyMan)</t>
  </si>
  <si>
    <t>Турбозайм (ГК Eqvanta)</t>
  </si>
  <si>
    <t>Быстроденьги (ГК Eqvanta)</t>
  </si>
  <si>
    <t>ГК Eqvanta (Быстроденьги, Турбозайм)</t>
  </si>
  <si>
    <t>ГК АКС Финанс (Денежная единица, БМФ)</t>
  </si>
  <si>
    <t>Главный займ</t>
  </si>
  <si>
    <t>Мани Капитал (бывш. Микро Капитал Руссия)</t>
  </si>
  <si>
    <t>ГК VIVA Деньги (ЦФП, Займ Онлайн Pay P.S.)</t>
  </si>
  <si>
    <t>ГК MoneyMan (Мани Мен, Платиза.ру)</t>
  </si>
  <si>
    <t>3123449916, 3123455010</t>
  </si>
  <si>
    <t>7704784072, 7705974076</t>
  </si>
  <si>
    <t>Доля микрозаймов с ПДН&gt;0.8 в совокупной выдаче 2022 года, %</t>
  </si>
  <si>
    <t>Доля одобренных заявок (Approval Rate) по всем продуктам по новым клиентам за 3кв2022</t>
  </si>
  <si>
    <t>Доля одобренных заявок (Approval Rate) по всем продуктам по новым клиентам за 3кв2021</t>
  </si>
  <si>
    <t>Поступление платежей по ОД по всем микрозаймам ФЛ через КВАРТАЛ, % от объёма выдачи по регуляторной отчётности за 3кв2022</t>
  </si>
  <si>
    <t>Поступление платежей по ОД по всем микрозаймам ФЛ через ПОЛГОДА после окончания месяца выдачи, % от объёма выдачи по регуляторной отчётности за 2кв2022</t>
  </si>
  <si>
    <t>Таблица 5. Отдельные показатели МФО, в том числе, характеризующие степень чувствительности к изменениям внешней среды</t>
  </si>
  <si>
    <t>Займ-Экспресс</t>
  </si>
  <si>
    <t>РАБОЧИЙ ПОРТФЕЛЬ МИКРОЗАЙМОВ ИТОГО, млн руб.</t>
  </si>
  <si>
    <t>ПапаФинанс (ГК МигКредит)</t>
  </si>
  <si>
    <t>Таблица 1. Рэнкинг МФО по общему размеру "рабочего" портфеля микрозаймов на 01.01.2023 (тело долга до вычета резервов без учёта NPL90+)</t>
  </si>
  <si>
    <t>Доля микрозаймов с номинальной ставкой &gt;0,8% в день, % от совокупного объёма выдачи за 2022 год</t>
  </si>
  <si>
    <t>Webbankir*</t>
  </si>
  <si>
    <t xml:space="preserve">*Микрозаймы на сумму до 30 тыс. рублей на 31 день, формально классифицируемые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</si>
  <si>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ГК МигКредит (МигКредит, Папа Финанс)</t>
  </si>
  <si>
    <t>ГК Summit (Саммит, ДоброЗайм)</t>
  </si>
  <si>
    <t>0278200683</t>
  </si>
  <si>
    <t>7703769314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</si>
</sst>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5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right" vertical="center" wrapText="1" indent="2"/>
    </xf>
    <xf numFmtId="14" fontId="7" fillId="0" borderId="0" xfId="0" applyNumberFormat="1" applyFont="1" applyAlignment="1">
      <alignment horizontal="left" indent="2"/>
    </xf>
    <xf numFmtId="14" fontId="9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9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8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0" fontId="5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11" fillId="0" borderId="0" xfId="0" applyFont="1" applyAlignment="1">
      <alignment horizontal="left"/>
    </xf>
    <xf numFmtId="0" fontId="8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3" applyFont="1"/>
    <xf numFmtId="0" fontId="13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11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8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0" xfId="0" applyBorder="1"/>
    <xf numFmtId="165" fontId="0" fillId="0" borderId="1" xfId="5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5" fontId="0" fillId="0" borderId="0" xfId="5" applyNumberFormat="1" applyFont="1"/>
    <xf numFmtId="165" fontId="0" fillId="0" borderId="0" xfId="0" applyNumberFormat="1"/>
    <xf numFmtId="49" fontId="0" fillId="0" borderId="0" xfId="0" applyNumberFormat="1" applyBorder="1"/>
    <xf numFmtId="0" fontId="0" fillId="0" borderId="0" xfId="0" applyBorder="1" applyAlignment="1">
      <alignment horizontal="left" vertical="center"/>
    </xf>
    <xf numFmtId="49" fontId="0" fillId="0" borderId="1" xfId="0" applyNumberFormat="1" applyBorder="1"/>
    <xf numFmtId="165" fontId="0" fillId="0" borderId="1" xfId="5" applyNumberFormat="1" applyFont="1" applyBorder="1"/>
    <xf numFmtId="0" fontId="0" fillId="0" borderId="1" xfId="0" applyFill="1" applyBorder="1"/>
    <xf numFmtId="166" fontId="0" fillId="0" borderId="0" xfId="4" applyNumberFormat="1" applyFont="1"/>
    <xf numFmtId="165" fontId="0" fillId="0" borderId="1" xfId="0" applyNumberFormat="1" applyBorder="1"/>
    <xf numFmtId="2" fontId="0" fillId="0" borderId="0" xfId="4" applyNumberFormat="1" applyFont="1"/>
    <xf numFmtId="0" fontId="0" fillId="0" borderId="0" xfId="0" applyAlignment="1"/>
    <xf numFmtId="9" fontId="0" fillId="0" borderId="0" xfId="4" applyFont="1"/>
    <xf numFmtId="0" fontId="0" fillId="0" borderId="0" xfId="0" applyFill="1" applyBorder="1" applyAlignment="1"/>
    <xf numFmtId="165" fontId="0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/>
    <xf numFmtId="0" fontId="0" fillId="0" borderId="1" xfId="0" applyBorder="1" applyAlignment="1">
      <alignment horizontal="center"/>
    </xf>
    <xf numFmtId="165" fontId="6" fillId="0" borderId="1" xfId="5" applyNumberFormat="1" applyFont="1" applyBorder="1" applyAlignment="1">
      <alignment horizontal="right"/>
    </xf>
    <xf numFmtId="165" fontId="2" fillId="0" borderId="1" xfId="5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5" applyNumberFormat="1" applyFont="1" applyBorder="1" applyAlignment="1">
      <alignment horizontal="left"/>
    </xf>
    <xf numFmtId="49" fontId="0" fillId="0" borderId="3" xfId="0" applyNumberFormat="1" applyBorder="1"/>
    <xf numFmtId="49" fontId="4" fillId="0" borderId="1" xfId="0" applyNumberFormat="1" applyFont="1" applyBorder="1" applyAlignment="1">
      <alignment horizontal="left" indent="2"/>
    </xf>
    <xf numFmtId="165" fontId="6" fillId="0" borderId="1" xfId="5" applyNumberFormat="1" applyFont="1" applyFill="1" applyBorder="1" applyAlignment="1">
      <alignment horizontal="right"/>
    </xf>
    <xf numFmtId="9" fontId="11" fillId="0" borderId="0" xfId="4" applyFont="1"/>
    <xf numFmtId="0" fontId="0" fillId="0" borderId="3" xfId="0" applyBorder="1"/>
    <xf numFmtId="165" fontId="1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 applyAlignment="1">
      <alignment horizontal="right" vertical="center"/>
    </xf>
    <xf numFmtId="165" fontId="0" fillId="0" borderId="0" xfId="0" applyNumberFormat="1" applyFill="1"/>
    <xf numFmtId="166" fontId="0" fillId="0" borderId="0" xfId="4" applyNumberFormat="1" applyFont="1" applyFill="1"/>
    <xf numFmtId="165" fontId="0" fillId="0" borderId="0" xfId="5" applyNumberFormat="1" applyFont="1" applyFill="1"/>
    <xf numFmtId="165" fontId="15" fillId="0" borderId="1" xfId="5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0" fillId="0" borderId="1" xfId="0" applyNumberFormat="1" applyFill="1" applyBorder="1"/>
    <xf numFmtId="9" fontId="11" fillId="0" borderId="1" xfId="4" applyFont="1" applyBorder="1" applyAlignment="1">
      <alignment horizontal="right"/>
    </xf>
    <xf numFmtId="9" fontId="0" fillId="0" borderId="1" xfId="4" applyFont="1" applyBorder="1" applyAlignment="1">
      <alignment horizontal="right"/>
    </xf>
    <xf numFmtId="9" fontId="0" fillId="0" borderId="1" xfId="4" applyFont="1" applyBorder="1"/>
    <xf numFmtId="0" fontId="0" fillId="0" borderId="0" xfId="5" applyNumberFormat="1" applyFont="1"/>
    <xf numFmtId="165" fontId="0" fillId="0" borderId="0" xfId="5" applyNumberFormat="1" applyFont="1" applyBorder="1" applyAlignment="1">
      <alignment horizontal="left"/>
    </xf>
    <xf numFmtId="165" fontId="0" fillId="0" borderId="0" xfId="5" applyNumberFormat="1" applyFont="1" applyBorder="1"/>
    <xf numFmtId="1" fontId="11" fillId="0" borderId="0" xfId="4" applyNumberFormat="1" applyFont="1"/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165" fontId="0" fillId="0" borderId="0" xfId="5" applyNumberFormat="1" applyFont="1" applyFill="1" applyBorder="1" applyAlignment="1">
      <alignment horizontal="left"/>
    </xf>
    <xf numFmtId="9" fontId="11" fillId="0" borderId="1" xfId="4" applyFont="1" applyFill="1" applyBorder="1" applyAlignment="1">
      <alignment horizontal="right"/>
    </xf>
    <xf numFmtId="9" fontId="0" fillId="0" borderId="1" xfId="4" applyFont="1" applyFill="1" applyBorder="1" applyAlignment="1">
      <alignment horizontal="right"/>
    </xf>
    <xf numFmtId="1" fontId="11" fillId="0" borderId="0" xfId="4" applyNumberFormat="1" applyFont="1" applyFill="1"/>
    <xf numFmtId="9" fontId="11" fillId="0" borderId="0" xfId="4" applyFont="1" applyFill="1"/>
    <xf numFmtId="9" fontId="0" fillId="0" borderId="0" xfId="4" applyFont="1" applyFill="1"/>
  </cellXfs>
  <cellStyles count="6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VLOOKUP(B3,#REF!,10,FALSE)/1000</f>
        <v>#REF!</v>
      </c>
      <c r="D3" s="11" t="e">
        <f>VLOOKUP(B3,#REF!,8,FALSE)/1000</f>
        <v>#REF!</v>
      </c>
      <c r="E3" s="13" t="e">
        <f>C3/D3-1</f>
        <v>#REF!</v>
      </c>
    </row>
    <row r="4" spans="1:24" x14ac:dyDescent="0.25">
      <c r="A4">
        <v>2</v>
      </c>
      <c r="B4" t="s">
        <v>6</v>
      </c>
      <c r="C4" s="11" t="e">
        <f>VLOOKUP(B4,#REF!,10,FALSE)/1000</f>
        <v>#REF!</v>
      </c>
      <c r="D4" s="11" t="e">
        <f>VLOOKUP(B4,#REF!,8,FALSE)/1000</f>
        <v>#REF!</v>
      </c>
      <c r="E4" s="13" t="e">
        <f t="shared" ref="E4:E66" si="0">C4/D4-1</f>
        <v>#REF!</v>
      </c>
    </row>
    <row r="5" spans="1:24" x14ac:dyDescent="0.25">
      <c r="A5">
        <v>3</v>
      </c>
      <c r="B5" t="s">
        <v>7</v>
      </c>
      <c r="C5" s="11" t="e">
        <f>VLOOKUP(B5,#REF!,10,FALSE)/1000</f>
        <v>#REF!</v>
      </c>
      <c r="D5" s="11" t="e">
        <f>VLOOKUP(B5,#REF!,8,FALSE)/1000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VLOOKUP(B6,#REF!,10,FALSE)/1000</f>
        <v>#REF!</v>
      </c>
      <c r="D6" s="11" t="e">
        <f>VLOOKUP(B6,#REF!,8,FALSE)/1000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VLOOKUP(B7,#REF!,10,FALSE)/1000</f>
        <v>#REF!</v>
      </c>
      <c r="D7" s="11" t="e">
        <f>VLOOKUP(B7,#REF!,8,FALSE)/1000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VLOOKUP(B8,#REF!,10,FALSE)/1000</f>
        <v>#REF!</v>
      </c>
      <c r="D8" s="11" t="e">
        <f>VLOOKUP(B8,#REF!,8,FALSE)/1000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VLOOKUP(B9,#REF!,10,FALSE)/1000</f>
        <v>#REF!</v>
      </c>
      <c r="D9" s="11" t="e">
        <f>VLOOKUP(B9,#REF!,8,FALSE)/1000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VLOOKUP(B10,#REF!,10,FALSE)/1000</f>
        <v>#REF!</v>
      </c>
      <c r="D10" s="11" t="e">
        <f>VLOOKUP(B10,#REF!,8,FALSE)/1000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VLOOKUP(B11,#REF!,10,FALSE)/1000</f>
        <v>#REF!</v>
      </c>
      <c r="D11" s="11" t="e">
        <f>VLOOKUP(B11,#REF!,8,FALSE)/1000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VLOOKUP(B12,#REF!,10,FALSE)/1000</f>
        <v>#REF!</v>
      </c>
      <c r="D12" s="11" t="e">
        <f>VLOOKUP(B12,#REF!,8,FALSE)/1000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VLOOKUP(B13,#REF!,10,FALSE)/1000</f>
        <v>#REF!</v>
      </c>
      <c r="D13" s="11" t="e">
        <f>VLOOKUP(B13,#REF!,8,FALSE)/1000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VLOOKUP(B14,#REF!,10,FALSE)/1000</f>
        <v>#REF!</v>
      </c>
      <c r="D14" s="11" t="e">
        <f>VLOOKUP(B14,#REF!,8,FALSE)/1000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VLOOKUP(B15,#REF!,10,FALSE)/1000</f>
        <v>#REF!</v>
      </c>
      <c r="D15" s="11" t="e">
        <f>VLOOKUP(B15,#REF!,8,FALSE)/1000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VLOOKUP(B16,#REF!,10,FALSE)/1000</f>
        <v>#REF!</v>
      </c>
      <c r="D16" s="11" t="e">
        <f>VLOOKUP(B16,#REF!,8,FALSE)/1000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VLOOKUP(B17,#REF!,10,FALSE)/1000</f>
        <v>#REF!</v>
      </c>
      <c r="D17" s="11" t="e">
        <f>VLOOKUP(B17,#REF!,8,FALSE)/1000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VLOOKUP(B18,#REF!,10,FALSE)/1000</f>
        <v>#REF!</v>
      </c>
      <c r="D18" s="11" t="e">
        <f>VLOOKUP(B18,#REF!,8,FALSE)/1000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VLOOKUP(B19,#REF!,10,FALSE)/1000</f>
        <v>#REF!</v>
      </c>
      <c r="D19" s="11" t="e">
        <f>VLOOKUP(B19,#REF!,8,FALSE)/1000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VLOOKUP(B20,#REF!,10,FALSE)/1000</f>
        <v>#REF!</v>
      </c>
      <c r="D20" s="11" t="e">
        <f>VLOOKUP(B20,#REF!,8,FALSE)/1000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VLOOKUP(B21,#REF!,10,FALSE)/1000</f>
        <v>#REF!</v>
      </c>
      <c r="D21" s="11" t="e">
        <f>VLOOKUP(B21,#REF!,8,FALSE)/1000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  <c r="C22" s="11" t="e">
        <f>VLOOKUP(B22,#REF!,10,FALSE)/1000</f>
        <v>#REF!</v>
      </c>
      <c r="D22" s="11" t="e">
        <f>VLOOKUP(B22,#REF!,8,FALSE)/1000</f>
        <v>#REF!</v>
      </c>
      <c r="E22" s="13" t="e">
        <f t="shared" si="0"/>
        <v>#REF!</v>
      </c>
    </row>
    <row r="23" spans="1:5" x14ac:dyDescent="0.25">
      <c r="A23">
        <v>21</v>
      </c>
      <c r="B23" t="s">
        <v>25</v>
      </c>
      <c r="C23" s="11" t="e">
        <f>VLOOKUP(B23,#REF!,10,FALSE)/1000</f>
        <v>#REF!</v>
      </c>
      <c r="D23" s="11" t="e">
        <f>VLOOKUP(B23,#REF!,8,FALSE)/1000</f>
        <v>#REF!</v>
      </c>
      <c r="E23" s="13" t="e">
        <f t="shared" si="0"/>
        <v>#REF!</v>
      </c>
    </row>
    <row r="24" spans="1:5" x14ac:dyDescent="0.25">
      <c r="A24">
        <v>22</v>
      </c>
      <c r="B24" t="s">
        <v>26</v>
      </c>
      <c r="C24" s="11" t="e">
        <f>VLOOKUP(B24,#REF!,10,FALSE)/1000</f>
        <v>#REF!</v>
      </c>
      <c r="D24" s="11" t="e">
        <f>VLOOKUP(B24,#REF!,8,FALSE)/1000</f>
        <v>#REF!</v>
      </c>
      <c r="E24" s="13" t="e">
        <f t="shared" si="0"/>
        <v>#REF!</v>
      </c>
    </row>
    <row r="25" spans="1:5" x14ac:dyDescent="0.25">
      <c r="A25">
        <v>23</v>
      </c>
      <c r="B25" t="s">
        <v>27</v>
      </c>
      <c r="C25" s="11" t="e">
        <f>VLOOKUP(B25,#REF!,10,FALSE)/1000</f>
        <v>#REF!</v>
      </c>
      <c r="D25" s="11" t="e">
        <f>VLOOKUP(B25,#REF!,8,FALSE)/1000</f>
        <v>#REF!</v>
      </c>
      <c r="E25" s="13" t="e">
        <f t="shared" si="0"/>
        <v>#REF!</v>
      </c>
    </row>
    <row r="26" spans="1:5" x14ac:dyDescent="0.25">
      <c r="A26">
        <v>24</v>
      </c>
      <c r="B26" t="s">
        <v>28</v>
      </c>
      <c r="C26" s="11" t="e">
        <f>VLOOKUP(B26,#REF!,10,FALSE)/1000</f>
        <v>#REF!</v>
      </c>
      <c r="D26" s="11" t="e">
        <f>VLOOKUP(B26,#REF!,8,FALSE)/1000</f>
        <v>#REF!</v>
      </c>
      <c r="E26" s="13" t="e">
        <f t="shared" si="0"/>
        <v>#REF!</v>
      </c>
    </row>
    <row r="27" spans="1:5" x14ac:dyDescent="0.25">
      <c r="A27">
        <v>25</v>
      </c>
      <c r="B27" t="s">
        <v>29</v>
      </c>
      <c r="C27" s="11" t="e">
        <f>VLOOKUP(B27,#REF!,10,FALSE)/1000</f>
        <v>#REF!</v>
      </c>
      <c r="D27" s="11" t="e">
        <f>VLOOKUP(B27,#REF!,8,FALSE)/1000</f>
        <v>#REF!</v>
      </c>
      <c r="E27" s="13" t="e">
        <f t="shared" si="0"/>
        <v>#REF!</v>
      </c>
    </row>
    <row r="28" spans="1:5" x14ac:dyDescent="0.25">
      <c r="A28">
        <v>26</v>
      </c>
      <c r="B28" t="s">
        <v>30</v>
      </c>
      <c r="C28" s="11" t="e">
        <f>VLOOKUP(B28,#REF!,10,FALSE)/1000</f>
        <v>#REF!</v>
      </c>
      <c r="D28" s="11" t="e">
        <f>VLOOKUP(B28,#REF!,8,FALSE)/1000</f>
        <v>#REF!</v>
      </c>
      <c r="E28" s="13" t="e">
        <f t="shared" si="0"/>
        <v>#REF!</v>
      </c>
    </row>
    <row r="29" spans="1:5" x14ac:dyDescent="0.25">
      <c r="A29">
        <v>27</v>
      </c>
      <c r="B29" t="s">
        <v>31</v>
      </c>
      <c r="C29" s="11" t="e">
        <f>VLOOKUP(B29,#REF!,10,FALSE)/1000</f>
        <v>#REF!</v>
      </c>
      <c r="D29" s="11" t="e">
        <f>VLOOKUP(B29,#REF!,8,FALSE)/1000</f>
        <v>#REF!</v>
      </c>
      <c r="E29" s="13" t="e">
        <f t="shared" si="0"/>
        <v>#REF!</v>
      </c>
    </row>
    <row r="30" spans="1:5" x14ac:dyDescent="0.25">
      <c r="A30">
        <v>28</v>
      </c>
      <c r="B30" t="s">
        <v>32</v>
      </c>
      <c r="C30" s="11" t="e">
        <f>VLOOKUP(B30,#REF!,10,FALSE)/1000</f>
        <v>#REF!</v>
      </c>
      <c r="D30" s="11" t="e">
        <f>VLOOKUP(B30,#REF!,8,FALSE)/1000</f>
        <v>#REF!</v>
      </c>
      <c r="E30" s="13" t="e">
        <f t="shared" si="0"/>
        <v>#REF!</v>
      </c>
    </row>
    <row r="31" spans="1:5" x14ac:dyDescent="0.25">
      <c r="A31">
        <v>29</v>
      </c>
      <c r="B31" t="s">
        <v>33</v>
      </c>
      <c r="C31" s="11" t="e">
        <f>VLOOKUP(B31,#REF!,10,FALSE)/1000</f>
        <v>#REF!</v>
      </c>
      <c r="D31" s="11" t="e">
        <f>VLOOKUP(B31,#REF!,8,FALSE)/1000</f>
        <v>#REF!</v>
      </c>
      <c r="E31" s="13" t="e">
        <f t="shared" si="0"/>
        <v>#REF!</v>
      </c>
    </row>
    <row r="32" spans="1:5" x14ac:dyDescent="0.25">
      <c r="A32">
        <v>30</v>
      </c>
      <c r="B32" t="s">
        <v>34</v>
      </c>
      <c r="C32" s="11" t="e">
        <f>VLOOKUP(B32,#REF!,10,FALSE)/1000</f>
        <v>#REF!</v>
      </c>
      <c r="D32" s="11" t="e">
        <f>VLOOKUP(B32,#REF!,8,FALSE)/1000</f>
        <v>#REF!</v>
      </c>
      <c r="E32" s="13" t="e">
        <f t="shared" si="0"/>
        <v>#REF!</v>
      </c>
    </row>
    <row r="33" spans="1:5" x14ac:dyDescent="0.25">
      <c r="A33">
        <v>31</v>
      </c>
      <c r="B33" t="s">
        <v>35</v>
      </c>
      <c r="C33" s="11" t="e">
        <f>VLOOKUP(B33,#REF!,10,FALSE)/1000</f>
        <v>#REF!</v>
      </c>
      <c r="D33" s="11" t="e">
        <f>VLOOKUP(B33,#REF!,8,FALSE)/1000</f>
        <v>#REF!</v>
      </c>
      <c r="E33" s="13" t="e">
        <f t="shared" si="0"/>
        <v>#REF!</v>
      </c>
    </row>
    <row r="34" spans="1:5" x14ac:dyDescent="0.25">
      <c r="A34">
        <v>32</v>
      </c>
      <c r="B34" t="s">
        <v>36</v>
      </c>
      <c r="C34" s="11" t="e">
        <f>VLOOKUP(B34,#REF!,10,FALSE)/1000</f>
        <v>#REF!</v>
      </c>
      <c r="D34" s="11" t="e">
        <f>VLOOKUP(B34,#REF!,8,FALSE)/1000</f>
        <v>#REF!</v>
      </c>
      <c r="E34" s="13" t="e">
        <f t="shared" si="0"/>
        <v>#REF!</v>
      </c>
    </row>
    <row r="35" spans="1:5" x14ac:dyDescent="0.25">
      <c r="A35">
        <v>33</v>
      </c>
      <c r="B35" t="s">
        <v>37</v>
      </c>
      <c r="C35" s="11" t="e">
        <f>VLOOKUP(B35,#REF!,10,FALSE)/1000</f>
        <v>#REF!</v>
      </c>
      <c r="D35" s="11" t="e">
        <f>VLOOKUP(B35,#REF!,8,FALSE)/1000</f>
        <v>#REF!</v>
      </c>
      <c r="E35" s="13" t="e">
        <f t="shared" si="0"/>
        <v>#REF!</v>
      </c>
    </row>
    <row r="36" spans="1:5" x14ac:dyDescent="0.25">
      <c r="A36">
        <v>34</v>
      </c>
      <c r="B36" t="s">
        <v>38</v>
      </c>
      <c r="C36" s="11" t="e">
        <f>VLOOKUP(B36,#REF!,10,FALSE)/1000</f>
        <v>#REF!</v>
      </c>
      <c r="D36" s="11" t="e">
        <f>VLOOKUP(B36,#REF!,8,FALSE)/1000</f>
        <v>#REF!</v>
      </c>
      <c r="E36" s="13" t="e">
        <f t="shared" si="0"/>
        <v>#REF!</v>
      </c>
    </row>
    <row r="37" spans="1:5" x14ac:dyDescent="0.25">
      <c r="A37">
        <v>35</v>
      </c>
      <c r="B37" t="s">
        <v>39</v>
      </c>
      <c r="C37" s="11" t="e">
        <f>VLOOKUP(B37,#REF!,10,FALSE)/1000</f>
        <v>#REF!</v>
      </c>
      <c r="D37" s="11" t="e">
        <f>VLOOKUP(B37,#REF!,8,FALSE)/1000</f>
        <v>#REF!</v>
      </c>
      <c r="E37" s="13" t="e">
        <f t="shared" si="0"/>
        <v>#REF!</v>
      </c>
    </row>
    <row r="38" spans="1:5" x14ac:dyDescent="0.25">
      <c r="A38">
        <v>36</v>
      </c>
      <c r="B38" t="s">
        <v>40</v>
      </c>
      <c r="C38" s="11" t="e">
        <f>VLOOKUP(B38,#REF!,10,FALSE)/1000</f>
        <v>#REF!</v>
      </c>
      <c r="D38" s="11" t="e">
        <f>VLOOKUP(B38,#REF!,8,FALSE)/1000</f>
        <v>#REF!</v>
      </c>
      <c r="E38" s="13" t="e">
        <f t="shared" si="0"/>
        <v>#REF!</v>
      </c>
    </row>
    <row r="39" spans="1:5" x14ac:dyDescent="0.25">
      <c r="A39">
        <v>37</v>
      </c>
      <c r="B39" t="s">
        <v>41</v>
      </c>
      <c r="C39" s="11" t="e">
        <f>VLOOKUP(B39,#REF!,10,FALSE)/1000</f>
        <v>#REF!</v>
      </c>
      <c r="D39" s="11" t="e">
        <f>VLOOKUP(B39,#REF!,8,FALSE)/1000</f>
        <v>#REF!</v>
      </c>
      <c r="E39" s="13" t="e">
        <f t="shared" si="0"/>
        <v>#REF!</v>
      </c>
    </row>
    <row r="40" spans="1:5" x14ac:dyDescent="0.25">
      <c r="A40">
        <v>38</v>
      </c>
      <c r="B40" t="s">
        <v>42</v>
      </c>
      <c r="C40" s="11">
        <v>4382.1629999999996</v>
      </c>
      <c r="D40" s="11"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v>370</v>
      </c>
      <c r="D41" s="11"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v>2368.723</v>
      </c>
      <c r="D42" s="11"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v>2875.2310000000002</v>
      </c>
      <c r="D43" s="11"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v>980.30799999999999</v>
      </c>
      <c r="D44" s="11"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v>1654.5129999999999</v>
      </c>
      <c r="D45" s="11"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v>2977.5680000000002</v>
      </c>
      <c r="D46" s="11"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v>76.093000000000004</v>
      </c>
      <c r="D47" s="11"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v>639.45100000000002</v>
      </c>
      <c r="D48" s="11"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v>133.37200000000001</v>
      </c>
      <c r="D49" s="11"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v>3573.7013230915431</v>
      </c>
      <c r="D50" s="11"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v>10066.319982999999</v>
      </c>
      <c r="D51" s="11"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v>1025.796</v>
      </c>
      <c r="D52" s="11"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v>3914.1521434300003</v>
      </c>
      <c r="D53" s="11"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v>1089.1989739999999</v>
      </c>
      <c r="D54" s="11"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v>237.07499999999999</v>
      </c>
      <c r="D55" s="11"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v>1926.5989999999999</v>
      </c>
      <c r="D56" s="11"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v>4960.1229999999996</v>
      </c>
      <c r="D57" s="11"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84</v>
      </c>
      <c r="C58" s="11">
        <v>6977.7019130000008</v>
      </c>
      <c r="D58" s="11"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v>204.768</v>
      </c>
      <c r="D59" s="11"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v>877.99699999999996</v>
      </c>
      <c r="D60" s="11"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v>1144.913</v>
      </c>
      <c r="D61" s="11"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v>2335.0509999999999</v>
      </c>
      <c r="D62" s="11"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v>7145.1369999999997</v>
      </c>
      <c r="D63" s="11"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v>1226.2760000000001</v>
      </c>
      <c r="D64" s="11"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v>426.6</v>
      </c>
      <c r="D65" s="11"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v>5391.7275826650948</v>
      </c>
      <c r="D66" s="11"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v>3513.4470000000001</v>
      </c>
      <c r="D67" s="11">
        <v>1738.7339999999999</v>
      </c>
      <c r="E67" s="13">
        <f t="shared" ref="E67" si="1">C67/D67-1</f>
        <v>1.0206926418877185</v>
      </c>
    </row>
    <row r="68" spans="1:5" x14ac:dyDescent="0.25">
      <c r="B68" t="s">
        <v>92</v>
      </c>
      <c r="C68" s="11" t="e">
        <f>VLOOKUP(B68,#REF!,10,FALSE)/1000</f>
        <v>#REF!</v>
      </c>
      <c r="D68" s="11">
        <v>0</v>
      </c>
      <c r="E68" s="34" t="s">
        <v>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sheetPr codeName="Лист10"/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47"/>
    <col min="6" max="7" width="9.140625" style="11"/>
    <col min="8" max="8" width="9.140625" style="47"/>
    <col min="10" max="10" width="15.7109375" style="57" customWidth="1"/>
  </cols>
  <sheetData>
    <row r="1" spans="1:10" s="34" customFormat="1" x14ac:dyDescent="0.25">
      <c r="A1" s="41" t="s">
        <v>111</v>
      </c>
      <c r="J1" s="60"/>
    </row>
    <row r="2" spans="1:10" s="34" customFormat="1" x14ac:dyDescent="0.25">
      <c r="A2" s="126" t="s">
        <v>2</v>
      </c>
      <c r="B2" s="126" t="s">
        <v>0</v>
      </c>
      <c r="C2" s="136" t="s">
        <v>85</v>
      </c>
      <c r="D2" s="136"/>
      <c r="E2" s="136"/>
      <c r="F2" s="136" t="s">
        <v>77</v>
      </c>
      <c r="G2" s="136"/>
      <c r="H2" s="136"/>
      <c r="I2" s="136" t="s">
        <v>107</v>
      </c>
      <c r="J2" s="60"/>
    </row>
    <row r="3" spans="1:10" s="34" customFormat="1" ht="101.25" x14ac:dyDescent="0.25">
      <c r="A3" s="126"/>
      <c r="B3" s="126"/>
      <c r="C3" s="46" t="s">
        <v>108</v>
      </c>
      <c r="D3" s="46" t="s">
        <v>109</v>
      </c>
      <c r="E3" s="46" t="s">
        <v>110</v>
      </c>
      <c r="F3" s="46" t="s">
        <v>108</v>
      </c>
      <c r="G3" s="46" t="s">
        <v>109</v>
      </c>
      <c r="H3" s="46" t="s">
        <v>110</v>
      </c>
      <c r="I3" s="136"/>
      <c r="J3" s="60"/>
    </row>
    <row r="4" spans="1:10" x14ac:dyDescent="0.25">
      <c r="A4" s="28">
        <v>1</v>
      </c>
      <c r="B4" s="61" t="s">
        <v>43</v>
      </c>
      <c r="C4" s="20">
        <v>2904.85861312</v>
      </c>
      <c r="D4" s="20">
        <v>2734.01250304</v>
      </c>
      <c r="E4" s="20" t="s">
        <v>83</v>
      </c>
      <c r="F4" s="20">
        <v>2015.1103565445501</v>
      </c>
      <c r="G4" s="20">
        <v>1718.52205782537</v>
      </c>
      <c r="H4" s="20" t="s">
        <v>83</v>
      </c>
      <c r="I4" s="29">
        <f>(C4/F4-1)*100</f>
        <v>44.153822825920216</v>
      </c>
      <c r="J4" s="57">
        <v>7703381419</v>
      </c>
    </row>
    <row r="5" spans="1:10" x14ac:dyDescent="0.25">
      <c r="A5" s="28">
        <v>2</v>
      </c>
      <c r="B5" s="61" t="s">
        <v>17</v>
      </c>
      <c r="C5" s="20" t="e">
        <f>VLOOKUP(B5,#REF!,10,FALSE)/1000</f>
        <v>#REF!</v>
      </c>
      <c r="D5" s="20" t="e">
        <f>VLOOKUP(B5,#REF!,14,FALSE)/1000</f>
        <v>#REF!</v>
      </c>
      <c r="E5" s="20" t="e">
        <f>VLOOKUP(B5,#REF!,17,FALSE)/1000</f>
        <v>#REF!</v>
      </c>
      <c r="F5" s="20" t="e">
        <f>VLOOKUP(B5,#REF!,8,FALSE)/1000</f>
        <v>#REF!</v>
      </c>
      <c r="G5" s="20" t="e">
        <f>VLOOKUP(B5,#REF!,12,FALSE)/1000</f>
        <v>#REF!</v>
      </c>
      <c r="H5" s="20" t="e">
        <f>VLOOKUP(B5,#REF!,15,FALSE)/1000</f>
        <v>#REF!</v>
      </c>
      <c r="I5" s="29" t="e">
        <f t="shared" ref="I5:I48" si="0">(C5/F5-1)*100</f>
        <v>#REF!</v>
      </c>
      <c r="J5" s="57">
        <v>2310981029</v>
      </c>
    </row>
    <row r="6" spans="1:10" x14ac:dyDescent="0.25">
      <c r="A6" s="28">
        <v>3</v>
      </c>
      <c r="B6" s="61" t="s">
        <v>18</v>
      </c>
      <c r="C6" s="20" t="e">
        <f>VLOOKUP(B6,#REF!,10,FALSE)/1000</f>
        <v>#REF!</v>
      </c>
      <c r="D6" s="20" t="e">
        <f>VLOOKUP(B6,#REF!,14,FALSE)/1000</f>
        <v>#REF!</v>
      </c>
      <c r="E6" s="20" t="e">
        <f>VLOOKUP(B6,#REF!,17,FALSE)/1000</f>
        <v>#REF!</v>
      </c>
      <c r="F6" s="20" t="e">
        <f>VLOOKUP(B6,#REF!,8,FALSE)/1000</f>
        <v>#REF!</v>
      </c>
      <c r="G6" s="20" t="e">
        <f>VLOOKUP(B6,#REF!,12,FALSE)/1000</f>
        <v>#REF!</v>
      </c>
      <c r="H6" s="20" t="e">
        <f>VLOOKUP(B6,#REF!,15,FALSE)/1000</f>
        <v>#REF!</v>
      </c>
      <c r="I6" s="29" t="e">
        <f t="shared" si="0"/>
        <v>#REF!</v>
      </c>
      <c r="J6" s="57">
        <v>9102023109</v>
      </c>
    </row>
    <row r="7" spans="1:10" x14ac:dyDescent="0.25">
      <c r="A7" s="28">
        <v>4</v>
      </c>
      <c r="B7" s="61" t="s">
        <v>30</v>
      </c>
      <c r="C7" s="20" t="e">
        <f>VLOOKUP(B7,#REF!,10,FALSE)/1000</f>
        <v>#REF!</v>
      </c>
      <c r="D7" s="20" t="e">
        <f>VLOOKUP(B7,#REF!,14,FALSE)/1000</f>
        <v>#REF!</v>
      </c>
      <c r="E7" s="20" t="e">
        <f>VLOOKUP(B7,#REF!,17,FALSE)/1000</f>
        <v>#REF!</v>
      </c>
      <c r="F7" s="20" t="e">
        <f>VLOOKUP(B7,#REF!,8,FALSE)/1000</f>
        <v>#REF!</v>
      </c>
      <c r="G7" s="20" t="e">
        <f>VLOOKUP(B7,#REF!,12,FALSE)/1000</f>
        <v>#REF!</v>
      </c>
      <c r="H7" s="20" t="e">
        <f>VLOOKUP(B7,#REF!,15,FALSE)/1000</f>
        <v>#REF!</v>
      </c>
      <c r="I7" s="29" t="e">
        <f t="shared" si="0"/>
        <v>#REF!</v>
      </c>
      <c r="J7" s="57">
        <v>6671118019</v>
      </c>
    </row>
    <row r="8" spans="1:10" x14ac:dyDescent="0.25">
      <c r="A8" s="28">
        <v>5</v>
      </c>
      <c r="B8" s="61" t="s">
        <v>34</v>
      </c>
      <c r="C8" s="20" t="e">
        <f>VLOOKUP(B8,#REF!,10,FALSE)/1000</f>
        <v>#REF!</v>
      </c>
      <c r="D8" s="20" t="e">
        <f>VLOOKUP(B8,#REF!,14,FALSE)/1000</f>
        <v>#REF!</v>
      </c>
      <c r="E8" s="20" t="e">
        <f>VLOOKUP(B8,#REF!,17,FALSE)/1000</f>
        <v>#REF!</v>
      </c>
      <c r="F8" s="20" t="e">
        <f>VLOOKUP(B8,#REF!,8,FALSE)/1000</f>
        <v>#REF!</v>
      </c>
      <c r="G8" s="20" t="e">
        <f>VLOOKUP(B8,#REF!,12,FALSE)/1000</f>
        <v>#REF!</v>
      </c>
      <c r="H8" s="20" t="e">
        <f>VLOOKUP(B8,#REF!,15,FALSE)/1000</f>
        <v>#REF!</v>
      </c>
      <c r="I8" s="29" t="e">
        <f t="shared" si="0"/>
        <v>#REF!</v>
      </c>
      <c r="J8" s="57">
        <v>1655259599</v>
      </c>
    </row>
    <row r="9" spans="1:10" x14ac:dyDescent="0.25">
      <c r="A9" s="28">
        <v>6</v>
      </c>
      <c r="B9" s="61" t="s">
        <v>27</v>
      </c>
      <c r="C9" s="20" t="e">
        <f>VLOOKUP(B9,#REF!,10,FALSE)/1000</f>
        <v>#REF!</v>
      </c>
      <c r="D9" s="20" t="e">
        <f>VLOOKUP(B9,#REF!,14,FALSE)/1000</f>
        <v>#REF!</v>
      </c>
      <c r="E9" s="20" t="e">
        <f>VLOOKUP(B9,#REF!,17,FALSE)/1000</f>
        <v>#REF!</v>
      </c>
      <c r="F9" s="20" t="e">
        <f>VLOOKUP(B9,#REF!,8,FALSE)/1000</f>
        <v>#REF!</v>
      </c>
      <c r="G9" s="20" t="e">
        <f>VLOOKUP(B9,#REF!,12,FALSE)/1000</f>
        <v>#REF!</v>
      </c>
      <c r="H9" s="20" t="e">
        <f>VLOOKUP(B9,#REF!,15,FALSE)/1000</f>
        <v>#REF!</v>
      </c>
      <c r="I9" s="29" t="e">
        <f t="shared" si="0"/>
        <v>#REF!</v>
      </c>
      <c r="J9" s="57">
        <v>6164072742</v>
      </c>
    </row>
    <row r="10" spans="1:10" x14ac:dyDescent="0.25">
      <c r="A10" s="28">
        <v>7</v>
      </c>
      <c r="B10" s="61" t="s">
        <v>35</v>
      </c>
      <c r="C10" s="20" t="e">
        <f>VLOOKUP(B10,#REF!,10,FALSE)/1000</f>
        <v>#REF!</v>
      </c>
      <c r="D10" s="20" t="e">
        <f>VLOOKUP(B10,#REF!,14,FALSE)/1000</f>
        <v>#REF!</v>
      </c>
      <c r="E10" s="20" t="e">
        <f>VLOOKUP(B10,#REF!,17,FALSE)/1000</f>
        <v>#REF!</v>
      </c>
      <c r="F10" s="20" t="e">
        <f>VLOOKUP(B10,#REF!,8,FALSE)/1000</f>
        <v>#REF!</v>
      </c>
      <c r="G10" s="20" t="e">
        <f>VLOOKUP(B10,#REF!,12,FALSE)/1000</f>
        <v>#REF!</v>
      </c>
      <c r="H10" s="20" t="e">
        <f>VLOOKUP(B10,#REF!,15,FALSE)/1000</f>
        <v>#REF!</v>
      </c>
      <c r="I10" s="29" t="e">
        <f t="shared" si="0"/>
        <v>#REF!</v>
      </c>
      <c r="J10" s="57">
        <v>1831045838</v>
      </c>
    </row>
    <row r="11" spans="1:10" x14ac:dyDescent="0.25">
      <c r="A11" s="28">
        <v>8</v>
      </c>
      <c r="B11" s="61" t="s">
        <v>38</v>
      </c>
      <c r="C11" s="20" t="e">
        <f>VLOOKUP(B11,#REF!,10,FALSE)/1000</f>
        <v>#REF!</v>
      </c>
      <c r="D11" s="20" t="e">
        <f>VLOOKUP(B11,#REF!,14,FALSE)/1000</f>
        <v>#REF!</v>
      </c>
      <c r="E11" s="20" t="e">
        <f>VLOOKUP(B11,#REF!,17,FALSE)/1000</f>
        <v>#REF!</v>
      </c>
      <c r="F11" s="20" t="e">
        <f>VLOOKUP(B11,#REF!,8,FALSE)/1000</f>
        <v>#REF!</v>
      </c>
      <c r="G11" s="20" t="e">
        <f>VLOOKUP(B11,#REF!,12,FALSE)/1000</f>
        <v>#REF!</v>
      </c>
      <c r="H11" s="20" t="e">
        <f>VLOOKUP(B11,#REF!,15,FALSE)/1000</f>
        <v>#REF!</v>
      </c>
      <c r="I11" s="29" t="e">
        <f t="shared" si="0"/>
        <v>#REF!</v>
      </c>
      <c r="J11" s="57">
        <v>2130058291</v>
      </c>
    </row>
    <row r="12" spans="1:10" x14ac:dyDescent="0.25">
      <c r="A12" s="28">
        <v>9</v>
      </c>
      <c r="B12" s="61" t="s">
        <v>29</v>
      </c>
      <c r="C12" s="20" t="e">
        <f>VLOOKUP(B12,#REF!,10,FALSE)/1000</f>
        <v>#REF!</v>
      </c>
      <c r="D12" s="20" t="e">
        <f>VLOOKUP(B12,#REF!,14,FALSE)/1000</f>
        <v>#REF!</v>
      </c>
      <c r="E12" s="20" t="e">
        <f>VLOOKUP(B12,#REF!,17,FALSE)/1000</f>
        <v>#REF!</v>
      </c>
      <c r="F12" s="20" t="e">
        <f>VLOOKUP(B12,#REF!,8,FALSE)/1000</f>
        <v>#REF!</v>
      </c>
      <c r="G12" s="20" t="e">
        <f>VLOOKUP(B12,#REF!,12,FALSE)/1000</f>
        <v>#REF!</v>
      </c>
      <c r="H12" s="20" t="e">
        <f>VLOOKUP(B12,#REF!,15,FALSE)/1000</f>
        <v>#REF!</v>
      </c>
      <c r="I12" s="29" t="e">
        <f t="shared" si="0"/>
        <v>#REF!</v>
      </c>
      <c r="J12" s="57">
        <v>1435296482</v>
      </c>
    </row>
    <row r="13" spans="1:10" x14ac:dyDescent="0.25">
      <c r="A13" s="28">
        <v>10</v>
      </c>
      <c r="B13" s="61" t="s">
        <v>39</v>
      </c>
      <c r="C13" s="20" t="e">
        <f>VLOOKUP(B13,#REF!,10,FALSE)/1000</f>
        <v>#REF!</v>
      </c>
      <c r="D13" s="20" t="e">
        <f>VLOOKUP(B13,#REF!,14,FALSE)/1000</f>
        <v>#REF!</v>
      </c>
      <c r="E13" s="20" t="e">
        <f>VLOOKUP(B13,#REF!,17,FALSE)/1000</f>
        <v>#REF!</v>
      </c>
      <c r="F13" s="20" t="e">
        <f>VLOOKUP(B13,#REF!,8,FALSE)/1000</f>
        <v>#REF!</v>
      </c>
      <c r="G13" s="20" t="e">
        <f>VLOOKUP(B13,#REF!,12,FALSE)/1000</f>
        <v>#REF!</v>
      </c>
      <c r="H13" s="20" t="e">
        <f>VLOOKUP(B13,#REF!,15,FALSE)/1000</f>
        <v>#REF!</v>
      </c>
      <c r="I13" s="29" t="e">
        <f t="shared" si="0"/>
        <v>#REF!</v>
      </c>
      <c r="J13" s="57">
        <v>8601042850</v>
      </c>
    </row>
    <row r="14" spans="1:10" x14ac:dyDescent="0.25">
      <c r="A14" s="28">
        <v>11</v>
      </c>
      <c r="B14" s="61" t="s">
        <v>32</v>
      </c>
      <c r="C14" s="20" t="e">
        <f>VLOOKUP(B14,#REF!,10,FALSE)/1000</f>
        <v>#REF!</v>
      </c>
      <c r="D14" s="20" t="e">
        <f>VLOOKUP(B14,#REF!,14,FALSE)/1000</f>
        <v>#REF!</v>
      </c>
      <c r="E14" s="20" t="e">
        <f>VLOOKUP(B14,#REF!,17,FALSE)/1000</f>
        <v>#REF!</v>
      </c>
      <c r="F14" s="20" t="e">
        <f>VLOOKUP(B14,#REF!,8,FALSE)/1000</f>
        <v>#REF!</v>
      </c>
      <c r="G14" s="20" t="e">
        <f>VLOOKUP(B14,#REF!,12,FALSE)/1000</f>
        <v>#REF!</v>
      </c>
      <c r="H14" s="20" t="e">
        <f>VLOOKUP(B14,#REF!,15,FALSE)/1000</f>
        <v>#REF!</v>
      </c>
      <c r="I14" s="29" t="e">
        <f t="shared" si="0"/>
        <v>#REF!</v>
      </c>
      <c r="J14" s="57">
        <v>2634091033</v>
      </c>
    </row>
    <row r="15" spans="1:10" x14ac:dyDescent="0.25">
      <c r="A15" s="28">
        <v>12</v>
      </c>
      <c r="B15" s="61" t="s">
        <v>24</v>
      </c>
      <c r="C15" s="20" t="e">
        <f>VLOOKUP(B15,#REF!,10,FALSE)/1000</f>
        <v>#REF!</v>
      </c>
      <c r="D15" s="20" t="e">
        <f>VLOOKUP(B15,#REF!,14,FALSE)/1000</f>
        <v>#REF!</v>
      </c>
      <c r="E15" s="20" t="e">
        <f>VLOOKUP(B15,#REF!,17,FALSE)/1000</f>
        <v>#REF!</v>
      </c>
      <c r="F15" s="20" t="e">
        <f>VLOOKUP(B15,#REF!,8,FALSE)/1000</f>
        <v>#REF!</v>
      </c>
      <c r="G15" s="20" t="e">
        <f>VLOOKUP(B15,#REF!,12,FALSE)/1000</f>
        <v>#REF!</v>
      </c>
      <c r="H15" s="20" t="e">
        <f>VLOOKUP(B15,#REF!,15,FALSE)/1000</f>
        <v>#REF!</v>
      </c>
      <c r="I15" s="29" t="e">
        <f t="shared" si="0"/>
        <v>#REF!</v>
      </c>
      <c r="J15" s="57">
        <v>5406570716</v>
      </c>
    </row>
    <row r="16" spans="1:10" x14ac:dyDescent="0.25">
      <c r="A16" s="28">
        <v>13</v>
      </c>
      <c r="B16" s="61" t="s">
        <v>16</v>
      </c>
      <c r="C16" s="20" t="e">
        <f>VLOOKUP(B16,#REF!,10,FALSE)/1000</f>
        <v>#REF!</v>
      </c>
      <c r="D16" s="20" t="e">
        <f>VLOOKUP(B16,#REF!,14,FALSE)/1000</f>
        <v>#REF!</v>
      </c>
      <c r="E16" s="20" t="e">
        <f>VLOOKUP(B16,#REF!,17,FALSE)/1000</f>
        <v>#REF!</v>
      </c>
      <c r="F16" s="20" t="e">
        <f>VLOOKUP(B16,#REF!,8,FALSE)/1000</f>
        <v>#REF!</v>
      </c>
      <c r="G16" s="20" t="e">
        <f>VLOOKUP(B16,#REF!,12,FALSE)/1000</f>
        <v>#REF!</v>
      </c>
      <c r="H16" s="20" t="e">
        <f>VLOOKUP(B16,#REF!,15,FALSE)/1000</f>
        <v>#REF!</v>
      </c>
      <c r="I16" s="29" t="e">
        <f t="shared" si="0"/>
        <v>#REF!</v>
      </c>
      <c r="J16" s="57">
        <v>4345045088</v>
      </c>
    </row>
    <row r="17" spans="1:18" x14ac:dyDescent="0.25">
      <c r="A17" s="28">
        <v>14</v>
      </c>
      <c r="B17" s="61" t="s">
        <v>23</v>
      </c>
      <c r="C17" s="20" t="e">
        <f>VLOOKUP(B17,#REF!,10,FALSE)/1000</f>
        <v>#REF!</v>
      </c>
      <c r="D17" s="20" t="e">
        <f>VLOOKUP(B17,#REF!,14,FALSE)/1000</f>
        <v>#REF!</v>
      </c>
      <c r="E17" s="20" t="e">
        <f>VLOOKUP(B17,#REF!,17,FALSE)/1000</f>
        <v>#REF!</v>
      </c>
      <c r="F17" s="20" t="e">
        <f>VLOOKUP(B17,#REF!,8,FALSE)/1000</f>
        <v>#REF!</v>
      </c>
      <c r="G17" s="20" t="e">
        <f>VLOOKUP(B17,#REF!,12,FALSE)/1000</f>
        <v>#REF!</v>
      </c>
      <c r="H17" s="20" t="e">
        <f>VLOOKUP(B17,#REF!,15,FALSE)/1000</f>
        <v>#REF!</v>
      </c>
      <c r="I17" s="29" t="e">
        <f t="shared" si="0"/>
        <v>#REF!</v>
      </c>
      <c r="J17" s="57">
        <v>5321059541</v>
      </c>
    </row>
    <row r="18" spans="1:18" x14ac:dyDescent="0.25">
      <c r="A18" s="28">
        <v>15</v>
      </c>
      <c r="B18" s="61" t="s">
        <v>5</v>
      </c>
      <c r="C18" s="20" t="e">
        <f>VLOOKUP(B18,#REF!,10,FALSE)/1000</f>
        <v>#REF!</v>
      </c>
      <c r="D18" s="20" t="e">
        <f>VLOOKUP(B18,#REF!,14,FALSE)/1000</f>
        <v>#REF!</v>
      </c>
      <c r="E18" s="20" t="e">
        <f>VLOOKUP(B18,#REF!,17,FALSE)/1000</f>
        <v>#REF!</v>
      </c>
      <c r="F18" s="20" t="e">
        <f>VLOOKUP(B18,#REF!,8,FALSE)/1000</f>
        <v>#REF!</v>
      </c>
      <c r="G18" s="20" t="e">
        <f>VLOOKUP(B18,#REF!,12,FALSE)/1000</f>
        <v>#REF!</v>
      </c>
      <c r="H18" s="20" t="e">
        <f>VLOOKUP(B18,#REF!,15,FALSE)/1000</f>
        <v>#REF!</v>
      </c>
      <c r="I18" s="29" t="e">
        <f t="shared" si="0"/>
        <v>#REF!</v>
      </c>
      <c r="J18" s="57">
        <v>2221171632</v>
      </c>
    </row>
    <row r="19" spans="1:18" x14ac:dyDescent="0.25">
      <c r="A19" s="28">
        <v>16</v>
      </c>
      <c r="B19" s="61" t="s">
        <v>22</v>
      </c>
      <c r="C19" s="20" t="e">
        <f>VLOOKUP(B19,#REF!,10,FALSE)/1000</f>
        <v>#REF!</v>
      </c>
      <c r="D19" s="20" t="e">
        <f>VLOOKUP(B19,#REF!,14,FALSE)/1000</f>
        <v>#REF!</v>
      </c>
      <c r="E19" s="20" t="e">
        <f>VLOOKUP(B19,#REF!,17,FALSE)/1000</f>
        <v>#REF!</v>
      </c>
      <c r="F19" s="20" t="e">
        <f>VLOOKUP(B19,#REF!,8,FALSE)/1000</f>
        <v>#REF!</v>
      </c>
      <c r="G19" s="20" t="e">
        <f>VLOOKUP(B19,#REF!,12,FALSE)/1000</f>
        <v>#REF!</v>
      </c>
      <c r="H19" s="20" t="e">
        <f>VLOOKUP(B19,#REF!,15,FALSE)/1000</f>
        <v>#REF!</v>
      </c>
      <c r="I19" s="29" t="e">
        <f t="shared" si="0"/>
        <v>#REF!</v>
      </c>
      <c r="J19" s="57" t="s">
        <v>135</v>
      </c>
    </row>
    <row r="20" spans="1:18" x14ac:dyDescent="0.25">
      <c r="A20" s="28">
        <v>17</v>
      </c>
      <c r="B20" s="61" t="s">
        <v>10</v>
      </c>
      <c r="C20" s="20" t="e">
        <f>VLOOKUP(B20,#REF!,10,FALSE)/1000</f>
        <v>#REF!</v>
      </c>
      <c r="D20" s="20" t="e">
        <f>VLOOKUP(B20,#REF!,14,FALSE)/1000</f>
        <v>#REF!</v>
      </c>
      <c r="E20" s="20" t="e">
        <f>VLOOKUP(B20,#REF!,17,FALSE)/1000</f>
        <v>#REF!</v>
      </c>
      <c r="F20" s="20" t="e">
        <f>VLOOKUP(B20,#REF!,8,FALSE)/1000</f>
        <v>#REF!</v>
      </c>
      <c r="G20" s="20" t="e">
        <f>VLOOKUP(B20,#REF!,12,FALSE)/1000</f>
        <v>#REF!</v>
      </c>
      <c r="H20" s="20" t="e">
        <f>VLOOKUP(B20,#REF!,15,FALSE)/1000</f>
        <v>#REF!</v>
      </c>
      <c r="I20" s="29" t="e">
        <f t="shared" si="0"/>
        <v>#REF!</v>
      </c>
      <c r="J20" s="57">
        <v>3525251257</v>
      </c>
    </row>
    <row r="21" spans="1:18" x14ac:dyDescent="0.25">
      <c r="A21" s="28">
        <v>18</v>
      </c>
      <c r="B21" s="61" t="s">
        <v>13</v>
      </c>
      <c r="C21" s="20" t="e">
        <f>VLOOKUP(B21,#REF!,10,FALSE)/1000</f>
        <v>#REF!</v>
      </c>
      <c r="D21" s="20" t="e">
        <f>VLOOKUP(B21,#REF!,14,FALSE)/1000</f>
        <v>#REF!</v>
      </c>
      <c r="E21" s="20" t="e">
        <f>VLOOKUP(B21,#REF!,17,FALSE)/1000</f>
        <v>#REF!</v>
      </c>
      <c r="F21" s="20" t="e">
        <f>VLOOKUP(B21,#REF!,8,FALSE)/1000</f>
        <v>#REF!</v>
      </c>
      <c r="G21" s="20" t="e">
        <f>VLOOKUP(B21,#REF!,12,FALSE)/1000</f>
        <v>#REF!</v>
      </c>
      <c r="H21" s="20" t="e">
        <f>VLOOKUP(B21,#REF!,15,FALSE)/1000</f>
        <v>#REF!</v>
      </c>
      <c r="I21" s="29" t="e">
        <f t="shared" si="0"/>
        <v>#REF!</v>
      </c>
      <c r="J21" s="57">
        <v>3801990027</v>
      </c>
    </row>
    <row r="22" spans="1:18" s="36" customFormat="1" x14ac:dyDescent="0.25">
      <c r="A22" s="65">
        <v>19</v>
      </c>
      <c r="B22" s="63" t="s">
        <v>7</v>
      </c>
      <c r="C22" s="32" t="e">
        <f>VLOOKUP(B22,#REF!,10,FALSE)/1000</f>
        <v>#REF!</v>
      </c>
      <c r="D22" s="32" t="e">
        <f>VLOOKUP(B22,#REF!,14,FALSE)/1000</f>
        <v>#REF!</v>
      </c>
      <c r="E22" s="32" t="e">
        <f>VLOOKUP(B22,#REF!,17,FALSE)/1000</f>
        <v>#REF!</v>
      </c>
      <c r="F22" s="32" t="e">
        <f>VLOOKUP(B22,#REF!,8,FALSE)/1000</f>
        <v>#REF!</v>
      </c>
      <c r="G22" s="32" t="e">
        <f>VLOOKUP(B22,#REF!,12,FALSE)/1000</f>
        <v>#REF!</v>
      </c>
      <c r="H22" s="32" t="e">
        <f>VLOOKUP(B22,#REF!,15,FALSE)/1000</f>
        <v>#REF!</v>
      </c>
      <c r="I22" s="62" t="e">
        <f t="shared" si="0"/>
        <v>#REF!</v>
      </c>
      <c r="J22" s="59">
        <v>2901204067</v>
      </c>
      <c r="L22"/>
      <c r="M22"/>
      <c r="N22"/>
      <c r="O22"/>
      <c r="P22"/>
      <c r="Q22"/>
      <c r="R22"/>
    </row>
    <row r="23" spans="1:18" x14ac:dyDescent="0.25">
      <c r="A23" s="28">
        <v>20</v>
      </c>
      <c r="B23" s="61" t="s">
        <v>21</v>
      </c>
      <c r="C23" s="20" t="e">
        <f>VLOOKUP(B23,#REF!,10,FALSE)/1000</f>
        <v>#REF!</v>
      </c>
      <c r="D23" s="20" t="e">
        <f>VLOOKUP(B23,#REF!,14,FALSE)/1000</f>
        <v>#REF!</v>
      </c>
      <c r="E23" s="20" t="e">
        <f>VLOOKUP(B23,#REF!,17,FALSE)/1000</f>
        <v>#REF!</v>
      </c>
      <c r="F23" s="20" t="e">
        <f>VLOOKUP(B23,#REF!,8,FALSE)/1000</f>
        <v>#REF!</v>
      </c>
      <c r="G23" s="20" t="e">
        <f>VLOOKUP(B23,#REF!,12,FALSE)/1000</f>
        <v>#REF!</v>
      </c>
      <c r="H23" s="20" t="e">
        <f>VLOOKUP(B23,#REF!,15,FALSE)/1000</f>
        <v>#REF!</v>
      </c>
      <c r="I23" s="29" t="e">
        <f t="shared" si="0"/>
        <v>#REF!</v>
      </c>
      <c r="J23" s="57">
        <v>4824047100</v>
      </c>
    </row>
    <row r="24" spans="1:18" x14ac:dyDescent="0.25">
      <c r="A24" s="28">
        <v>21</v>
      </c>
      <c r="B24" s="61" t="s">
        <v>14</v>
      </c>
      <c r="C24" s="20" t="e">
        <f>VLOOKUP(B24,#REF!,10,FALSE)/1000</f>
        <v>#REF!</v>
      </c>
      <c r="D24" s="20" t="e">
        <f>VLOOKUP(B24,#REF!,14,FALSE)/1000</f>
        <v>#REF!</v>
      </c>
      <c r="E24" s="20" t="e">
        <f>VLOOKUP(B24,#REF!,17,FALSE)/1000</f>
        <v>#REF!</v>
      </c>
      <c r="F24" s="20" t="e">
        <f>VLOOKUP(B24,#REF!,8,FALSE)/1000</f>
        <v>#REF!</v>
      </c>
      <c r="G24" s="20" t="e">
        <f>VLOOKUP(B24,#REF!,12,FALSE)/1000</f>
        <v>#REF!</v>
      </c>
      <c r="H24" s="20" t="e">
        <f>VLOOKUP(B24,#REF!,15,FALSE)/1000</f>
        <v>#REF!</v>
      </c>
      <c r="I24" s="29" t="e">
        <f t="shared" si="0"/>
        <v>#REF!</v>
      </c>
      <c r="J24" s="57">
        <v>4101091354</v>
      </c>
    </row>
    <row r="25" spans="1:18" x14ac:dyDescent="0.25">
      <c r="A25" s="28">
        <v>22</v>
      </c>
      <c r="B25" s="61" t="s">
        <v>9</v>
      </c>
      <c r="C25" s="20" t="e">
        <f>VLOOKUP(B25,#REF!,10,FALSE)/1000</f>
        <v>#REF!</v>
      </c>
      <c r="D25" s="20" t="e">
        <f>VLOOKUP(B25,#REF!,14,FALSE)/1000</f>
        <v>#REF!</v>
      </c>
      <c r="E25" s="20" t="e">
        <f>VLOOKUP(B25,#REF!,17,FALSE)/1000</f>
        <v>#REF!</v>
      </c>
      <c r="F25" s="20" t="e">
        <f>VLOOKUP(B25,#REF!,8,FALSE)/1000</f>
        <v>#REF!</v>
      </c>
      <c r="G25" s="20" t="e">
        <f>VLOOKUP(B25,#REF!,12,FALSE)/1000</f>
        <v>#REF!</v>
      </c>
      <c r="H25" s="20" t="e">
        <f>VLOOKUP(B25,#REF!,15,FALSE)/1000</f>
        <v>#REF!</v>
      </c>
      <c r="I25" s="29" t="e">
        <f t="shared" si="0"/>
        <v>#REF!</v>
      </c>
      <c r="J25" s="57">
        <v>275066729</v>
      </c>
    </row>
    <row r="26" spans="1:18" x14ac:dyDescent="0.25">
      <c r="A26" s="28">
        <v>23</v>
      </c>
      <c r="B26" s="61" t="s">
        <v>15</v>
      </c>
      <c r="C26" s="20" t="e">
        <f>VLOOKUP(B26,#REF!,10,FALSE)/1000</f>
        <v>#REF!</v>
      </c>
      <c r="D26" s="20" t="e">
        <f>VLOOKUP(B26,#REF!,14,FALSE)/1000</f>
        <v>#REF!</v>
      </c>
      <c r="E26" s="20" t="e">
        <f>VLOOKUP(B26,#REF!,17,FALSE)/1000</f>
        <v>#REF!</v>
      </c>
      <c r="F26" s="20" t="e">
        <f>VLOOKUP(B26,#REF!,8,FALSE)/1000</f>
        <v>#REF!</v>
      </c>
      <c r="G26" s="20" t="e">
        <f>VLOOKUP(B26,#REF!,12,FALSE)/1000</f>
        <v>#REF!</v>
      </c>
      <c r="H26" s="20" t="e">
        <f>VLOOKUP(B26,#REF!,15,FALSE)/1000</f>
        <v>#REF!</v>
      </c>
      <c r="I26" s="29" t="e">
        <f t="shared" si="0"/>
        <v>#REF!</v>
      </c>
      <c r="J26" s="57">
        <v>4207043015</v>
      </c>
    </row>
    <row r="27" spans="1:18" x14ac:dyDescent="0.25">
      <c r="A27" s="28">
        <v>24</v>
      </c>
      <c r="B27" s="61" t="s">
        <v>37</v>
      </c>
      <c r="C27" s="20" t="e">
        <f>VLOOKUP(B27,#REF!,10,FALSE)/1000</f>
        <v>#REF!</v>
      </c>
      <c r="D27" s="20" t="e">
        <f>VLOOKUP(B27,#REF!,14,FALSE)/1000</f>
        <v>#REF!</v>
      </c>
      <c r="E27" s="20" t="e">
        <f>VLOOKUP(B27,#REF!,17,FALSE)/1000</f>
        <v>#REF!</v>
      </c>
      <c r="F27" s="20" t="e">
        <f>VLOOKUP(B27,#REF!,8,FALSE)/1000</f>
        <v>#REF!</v>
      </c>
      <c r="G27" s="20" t="e">
        <f>VLOOKUP(B27,#REF!,12,FALSE)/1000</f>
        <v>#REF!</v>
      </c>
      <c r="H27" s="20" t="e">
        <f>VLOOKUP(B27,#REF!,15,FALSE)/1000</f>
        <v>#REF!</v>
      </c>
      <c r="I27" s="29" t="e">
        <f t="shared" si="0"/>
        <v>#REF!</v>
      </c>
      <c r="J27" s="57">
        <v>2721052016</v>
      </c>
    </row>
    <row r="28" spans="1:18" x14ac:dyDescent="0.25">
      <c r="A28" s="28">
        <v>25</v>
      </c>
      <c r="B28" s="61" t="s">
        <v>25</v>
      </c>
      <c r="C28" s="20" t="e">
        <f>VLOOKUP(B28,#REF!,10,FALSE)/1000</f>
        <v>#REF!</v>
      </c>
      <c r="D28" s="20" t="e">
        <f>VLOOKUP(B28,#REF!,14,FALSE)/1000</f>
        <v>#REF!</v>
      </c>
      <c r="E28" s="20" t="e">
        <f>VLOOKUP(B28,#REF!,17,FALSE)/1000</f>
        <v>#REF!</v>
      </c>
      <c r="F28" s="20" t="e">
        <f>VLOOKUP(B28,#REF!,8,FALSE)/1000</f>
        <v>#REF!</v>
      </c>
      <c r="G28" s="20" t="e">
        <f>VLOOKUP(B28,#REF!,12,FALSE)/1000</f>
        <v>#REF!</v>
      </c>
      <c r="H28" s="20" t="e">
        <f>VLOOKUP(B28,#REF!,15,FALSE)/1000</f>
        <v>#REF!</v>
      </c>
      <c r="I28" s="29" t="e">
        <f t="shared" si="0"/>
        <v>#REF!</v>
      </c>
      <c r="J28" s="57">
        <v>5753990187</v>
      </c>
    </row>
    <row r="29" spans="1:18" x14ac:dyDescent="0.25">
      <c r="A29" s="28">
        <v>26</v>
      </c>
      <c r="B29" s="61" t="s">
        <v>26</v>
      </c>
      <c r="C29" s="20" t="e">
        <f>VLOOKUP(B29,#REF!,10,FALSE)/1000</f>
        <v>#REF!</v>
      </c>
      <c r="D29" s="20" t="e">
        <f>VLOOKUP(B29,#REF!,14,FALSE)/1000</f>
        <v>#REF!</v>
      </c>
      <c r="E29" s="20" t="e">
        <f>VLOOKUP(B29,#REF!,17,FALSE)/1000</f>
        <v>#REF!</v>
      </c>
      <c r="F29" s="20" t="e">
        <f>VLOOKUP(B29,#REF!,8,FALSE)/1000</f>
        <v>#REF!</v>
      </c>
      <c r="G29" s="20" t="e">
        <f>VLOOKUP(B29,#REF!,12,FALSE)/1000</f>
        <v>#REF!</v>
      </c>
      <c r="H29" s="20" t="e">
        <f>VLOOKUP(B29,#REF!,15,FALSE)/1000</f>
        <v>#REF!</v>
      </c>
      <c r="I29" s="29" t="e">
        <f t="shared" si="0"/>
        <v>#REF!</v>
      </c>
      <c r="J29" s="57">
        <v>5835073174</v>
      </c>
    </row>
    <row r="30" spans="1:18" x14ac:dyDescent="0.25">
      <c r="A30" s="28">
        <v>27</v>
      </c>
      <c r="B30" s="61" t="s">
        <v>41</v>
      </c>
      <c r="C30" s="20" t="e">
        <f>VLOOKUP(B30,#REF!,10,FALSE)/1000</f>
        <v>#REF!</v>
      </c>
      <c r="D30" s="20" t="e">
        <f>VLOOKUP(B30,#REF!,14,FALSE)/1000</f>
        <v>#REF!</v>
      </c>
      <c r="E30" s="20" t="e">
        <f>VLOOKUP(B30,#REF!,17,FALSE)/1000</f>
        <v>#REF!</v>
      </c>
      <c r="F30" s="20" t="e">
        <f>VLOOKUP(B30,#REF!,8,FALSE)/1000</f>
        <v>#REF!</v>
      </c>
      <c r="G30" s="20" t="e">
        <f>VLOOKUP(B30,#REF!,12,FALSE)/1000</f>
        <v>#REF!</v>
      </c>
      <c r="H30" s="20" t="e">
        <f>VLOOKUP(B30,#REF!,15,FALSE)/1000</f>
        <v>#REF!</v>
      </c>
      <c r="I30" s="29" t="e">
        <f t="shared" si="0"/>
        <v>#REF!</v>
      </c>
      <c r="J30" s="57">
        <v>7604192192</v>
      </c>
    </row>
    <row r="31" spans="1:18" x14ac:dyDescent="0.25">
      <c r="A31" s="28">
        <v>28</v>
      </c>
      <c r="B31" s="61" t="s">
        <v>8</v>
      </c>
      <c r="C31" s="20" t="e">
        <f>VLOOKUP(B31,#REF!,10,FALSE)/1000</f>
        <v>#REF!</v>
      </c>
      <c r="D31" s="20" t="e">
        <f>VLOOKUP(B31,#REF!,14,FALSE)/1000</f>
        <v>#REF!</v>
      </c>
      <c r="E31" s="20" t="e">
        <f>VLOOKUP(B31,#REF!,17,FALSE)/1000</f>
        <v>#REF!</v>
      </c>
      <c r="F31" s="20" t="e">
        <f>VLOOKUP(B31,#REF!,8,FALSE)/1000</f>
        <v>#REF!</v>
      </c>
      <c r="G31" s="20" t="e">
        <f>VLOOKUP(B31,#REF!,12,FALSE)/1000</f>
        <v>#REF!</v>
      </c>
      <c r="H31" s="20" t="e">
        <f>VLOOKUP(B31,#REF!,15,FALSE)/1000</f>
        <v>#REF!</v>
      </c>
      <c r="I31" s="29" t="e">
        <f t="shared" si="0"/>
        <v>#REF!</v>
      </c>
      <c r="J31" s="57">
        <v>3015028318</v>
      </c>
    </row>
    <row r="32" spans="1:18" s="36" customFormat="1" x14ac:dyDescent="0.25">
      <c r="A32" s="65">
        <v>29</v>
      </c>
      <c r="B32" s="63" t="s">
        <v>28</v>
      </c>
      <c r="C32" s="32" t="e">
        <f>VLOOKUP(B32,#REF!,10,FALSE)/1000</f>
        <v>#REF!</v>
      </c>
      <c r="D32" s="32" t="e">
        <f>VLOOKUP(B32,#REF!,14,FALSE)/1000</f>
        <v>#REF!</v>
      </c>
      <c r="E32" s="32" t="e">
        <f>VLOOKUP(B32,#REF!,17,FALSE)/1000</f>
        <v>#REF!</v>
      </c>
      <c r="F32" s="32" t="e">
        <f>VLOOKUP(B32,#REF!,8,FALSE)/1000</f>
        <v>#REF!</v>
      </c>
      <c r="G32" s="32" t="e">
        <f>VLOOKUP(B32,#REF!,12,FALSE)/1000</f>
        <v>#REF!</v>
      </c>
      <c r="H32" s="32" t="e">
        <f>VLOOKUP(B32,#REF!,15,FALSE)/1000</f>
        <v>#REF!</v>
      </c>
      <c r="I32" s="62" t="e">
        <f t="shared" si="0"/>
        <v>#REF!</v>
      </c>
      <c r="J32" s="59">
        <v>6450939546</v>
      </c>
      <c r="L32"/>
      <c r="M32"/>
      <c r="N32"/>
      <c r="O32"/>
      <c r="P32"/>
      <c r="Q32"/>
      <c r="R32"/>
    </row>
    <row r="33" spans="1:18" x14ac:dyDescent="0.25">
      <c r="A33" s="28">
        <v>30</v>
      </c>
      <c r="B33" s="61" t="s">
        <v>20</v>
      </c>
      <c r="C33" s="20" t="e">
        <f>VLOOKUP(B33,#REF!,10,FALSE)/1000</f>
        <v>#REF!</v>
      </c>
      <c r="D33" s="20" t="e">
        <f>VLOOKUP(B33,#REF!,14,FALSE)/1000</f>
        <v>#REF!</v>
      </c>
      <c r="E33" s="20" t="e">
        <f>VLOOKUP(B33,#REF!,17,FALSE)/1000</f>
        <v>#REF!</v>
      </c>
      <c r="F33" s="20" t="e">
        <f>VLOOKUP(B33,#REF!,8,FALSE)/1000</f>
        <v>#REF!</v>
      </c>
      <c r="G33" s="20" t="e">
        <f>VLOOKUP(B33,#REF!,12,FALSE)/1000</f>
        <v>#REF!</v>
      </c>
      <c r="H33" s="20" t="e">
        <f>VLOOKUP(B33,#REF!,15,FALSE)/1000</f>
        <v>#REF!</v>
      </c>
      <c r="I33" s="29" t="e">
        <f t="shared" si="0"/>
        <v>#REF!</v>
      </c>
      <c r="J33" s="57">
        <v>4632066518</v>
      </c>
    </row>
    <row r="34" spans="1:18" x14ac:dyDescent="0.25">
      <c r="A34" s="28">
        <v>31</v>
      </c>
      <c r="B34" s="61" t="s">
        <v>84</v>
      </c>
      <c r="C34" s="20">
        <v>379.46904700000005</v>
      </c>
      <c r="D34" s="20">
        <v>362.83994000000001</v>
      </c>
      <c r="E34" s="20" t="s">
        <v>83</v>
      </c>
      <c r="F34" s="20">
        <v>62.057000000000002</v>
      </c>
      <c r="G34" s="20">
        <v>53.058</v>
      </c>
      <c r="H34" s="20" t="s">
        <v>83</v>
      </c>
      <c r="I34" s="29">
        <f t="shared" si="0"/>
        <v>511.48467860193057</v>
      </c>
      <c r="J34" s="57" t="s">
        <v>131</v>
      </c>
    </row>
    <row r="35" spans="1:18" s="36" customFormat="1" x14ac:dyDescent="0.25">
      <c r="A35" s="65">
        <v>32</v>
      </c>
      <c r="B35" s="63" t="s">
        <v>44</v>
      </c>
      <c r="C35" s="32">
        <v>370</v>
      </c>
      <c r="D35" s="32">
        <v>370</v>
      </c>
      <c r="E35" s="32" t="s">
        <v>83</v>
      </c>
      <c r="F35" s="32">
        <v>164</v>
      </c>
      <c r="G35" s="32">
        <v>164</v>
      </c>
      <c r="H35" s="32" t="s">
        <v>83</v>
      </c>
      <c r="I35" s="62">
        <f t="shared" si="0"/>
        <v>125.60975609756096</v>
      </c>
      <c r="J35" s="59">
        <v>7704472891</v>
      </c>
      <c r="L35"/>
      <c r="M35"/>
      <c r="N35"/>
      <c r="O35"/>
      <c r="P35"/>
      <c r="Q35"/>
      <c r="R35"/>
    </row>
    <row r="36" spans="1:18" x14ac:dyDescent="0.25">
      <c r="A36" s="28">
        <v>33</v>
      </c>
      <c r="B36" s="61" t="s">
        <v>92</v>
      </c>
      <c r="C36" s="20" t="e">
        <f>VLOOKUP(B36,#REF!,10,FALSE)/1000</f>
        <v>#REF!</v>
      </c>
      <c r="D36" s="20" t="e">
        <f>VLOOKUP(B36,#REF!,14,FALSE)/1000</f>
        <v>#REF!</v>
      </c>
      <c r="E36" s="20">
        <v>0</v>
      </c>
      <c r="F36" s="20">
        <v>0</v>
      </c>
      <c r="G36" s="20">
        <v>0</v>
      </c>
      <c r="H36" s="20">
        <v>0</v>
      </c>
      <c r="I36" s="29" t="s">
        <v>93</v>
      </c>
      <c r="J36" s="57" t="s">
        <v>136</v>
      </c>
    </row>
    <row r="37" spans="1:18" x14ac:dyDescent="0.25">
      <c r="A37" s="28">
        <v>34</v>
      </c>
      <c r="B37" s="61" t="s">
        <v>12</v>
      </c>
      <c r="C37" s="20" t="e">
        <f>VLOOKUP(B37,#REF!,10,FALSE)/1000</f>
        <v>#REF!</v>
      </c>
      <c r="D37" s="20" t="e">
        <f>VLOOKUP(B37,#REF!,14,FALSE)/1000</f>
        <v>#REF!</v>
      </c>
      <c r="E37" s="20" t="e">
        <f>VLOOKUP(B37,#REF!,17,FALSE)/1000</f>
        <v>#REF!</v>
      </c>
      <c r="F37" s="20" t="e">
        <f>VLOOKUP(B37,#REF!,8,FALSE)/1000</f>
        <v>#REF!</v>
      </c>
      <c r="G37" s="20" t="e">
        <f>VLOOKUP(B37,#REF!,12,FALSE)/1000</f>
        <v>#REF!</v>
      </c>
      <c r="H37" s="20" t="e">
        <f>VLOOKUP(B37,#REF!,15,FALSE)/1000</f>
        <v>#REF!</v>
      </c>
      <c r="I37" s="29" t="e">
        <f t="shared" si="0"/>
        <v>#REF!</v>
      </c>
      <c r="J37" s="57">
        <v>7536165141</v>
      </c>
    </row>
    <row r="38" spans="1:18" x14ac:dyDescent="0.25">
      <c r="A38" s="28">
        <v>35</v>
      </c>
      <c r="B38" s="61" t="s">
        <v>19</v>
      </c>
      <c r="C38" s="20" t="e">
        <f>VLOOKUP(B38,#REF!,10,FALSE)/1000</f>
        <v>#REF!</v>
      </c>
      <c r="D38" s="20" t="e">
        <f>VLOOKUP(B38,#REF!,14,FALSE)/1000</f>
        <v>#REF!</v>
      </c>
      <c r="E38" s="20" t="e">
        <f>VLOOKUP(B38,#REF!,17,FALSE)/1000</f>
        <v>#REF!</v>
      </c>
      <c r="F38" s="20" t="e">
        <f>VLOOKUP(B38,#REF!,8,FALSE)/1000</f>
        <v>#REF!</v>
      </c>
      <c r="G38" s="20" t="e">
        <f>VLOOKUP(B38,#REF!,12,FALSE)/1000</f>
        <v>#REF!</v>
      </c>
      <c r="H38" s="20" t="e">
        <f>VLOOKUP(B38,#REF!,15,FALSE)/1000</f>
        <v>#REF!</v>
      </c>
      <c r="I38" s="29" t="e">
        <f t="shared" si="0"/>
        <v>#REF!</v>
      </c>
      <c r="J38" s="57">
        <v>4501153372</v>
      </c>
    </row>
    <row r="39" spans="1:18" x14ac:dyDescent="0.25">
      <c r="A39" s="28">
        <v>36</v>
      </c>
      <c r="B39" s="61" t="s">
        <v>6</v>
      </c>
      <c r="C39" s="20" t="e">
        <f>VLOOKUP(B39,#REF!,10,FALSE)/1000</f>
        <v>#REF!</v>
      </c>
      <c r="D39" s="20" t="e">
        <f>VLOOKUP(B39,#REF!,14,FALSE)/1000</f>
        <v>#REF!</v>
      </c>
      <c r="E39" s="20" t="e">
        <f>VLOOKUP(B39,#REF!,17,FALSE)/1000</f>
        <v>#REF!</v>
      </c>
      <c r="F39" s="20" t="e">
        <f>VLOOKUP(B39,#REF!,8,FALSE)/1000</f>
        <v>#REF!</v>
      </c>
      <c r="G39" s="20" t="e">
        <f>VLOOKUP(B39,#REF!,12,FALSE)/1000</f>
        <v>#REF!</v>
      </c>
      <c r="H39" s="20" t="e">
        <f>VLOOKUP(B39,#REF!,15,FALSE)/1000</f>
        <v>#REF!</v>
      </c>
      <c r="I39" s="29" t="e">
        <f t="shared" si="0"/>
        <v>#REF!</v>
      </c>
      <c r="J39" s="57">
        <v>2801249882</v>
      </c>
    </row>
    <row r="40" spans="1:18" x14ac:dyDescent="0.25">
      <c r="A40" s="28">
        <v>37</v>
      </c>
      <c r="B40" s="61" t="s">
        <v>40</v>
      </c>
      <c r="C40" s="20" t="e">
        <f>VLOOKUP(B40,#REF!,10,FALSE)/1000</f>
        <v>#REF!</v>
      </c>
      <c r="D40" s="20" t="e">
        <f>VLOOKUP(B40,#REF!,14,FALSE)/1000</f>
        <v>#REF!</v>
      </c>
      <c r="E40" s="20" t="e">
        <f>VLOOKUP(B40,#REF!,17,FALSE)/1000</f>
        <v>#REF!</v>
      </c>
      <c r="F40" s="20" t="e">
        <f>VLOOKUP(B40,#REF!,8,FALSE)/1000</f>
        <v>#REF!</v>
      </c>
      <c r="G40" s="20" t="e">
        <f>VLOOKUP(B40,#REF!,12,FALSE)/1000</f>
        <v>#REF!</v>
      </c>
      <c r="H40" s="20" t="e">
        <f>VLOOKUP(B40,#REF!,15,FALSE)/1000</f>
        <v>#REF!</v>
      </c>
      <c r="I40" s="29" t="e">
        <f t="shared" si="0"/>
        <v>#REF!</v>
      </c>
      <c r="J40" s="57">
        <v>1435296482</v>
      </c>
    </row>
    <row r="41" spans="1:18" x14ac:dyDescent="0.25">
      <c r="A41" s="28">
        <v>38</v>
      </c>
      <c r="B41" s="61" t="s">
        <v>53</v>
      </c>
      <c r="C41" s="20">
        <v>114.47272835999999</v>
      </c>
      <c r="D41" s="20">
        <v>58.861543929999996</v>
      </c>
      <c r="E41" s="20" t="s">
        <v>83</v>
      </c>
      <c r="F41" s="20">
        <v>93.614999999999995</v>
      </c>
      <c r="G41" s="20">
        <v>50.533000000000001</v>
      </c>
      <c r="H41" s="20" t="s">
        <v>83</v>
      </c>
      <c r="I41" s="29">
        <f t="shared" si="0"/>
        <v>22.280327255247556</v>
      </c>
      <c r="J41" s="57" t="s">
        <v>133</v>
      </c>
    </row>
    <row r="42" spans="1:18" x14ac:dyDescent="0.25">
      <c r="A42" s="28">
        <v>39</v>
      </c>
      <c r="B42" s="61" t="s">
        <v>11</v>
      </c>
      <c r="C42" s="20" t="e">
        <f>VLOOKUP(B42,#REF!,10,FALSE)/1000</f>
        <v>#REF!</v>
      </c>
      <c r="D42" s="20" t="e">
        <f>VLOOKUP(B42,#REF!,14,FALSE)/1000</f>
        <v>#REF!</v>
      </c>
      <c r="E42" s="20" t="e">
        <f>VLOOKUP(B42,#REF!,17,FALSE)/1000</f>
        <v>#REF!</v>
      </c>
      <c r="F42" s="20" t="e">
        <f>VLOOKUP(B42,#REF!,8,FALSE)/1000</f>
        <v>#REF!</v>
      </c>
      <c r="G42" s="20" t="e">
        <f>VLOOKUP(B42,#REF!,12,FALSE)/1000</f>
        <v>#REF!</v>
      </c>
      <c r="H42" s="20" t="e">
        <f>VLOOKUP(B42,#REF!,15,FALSE)/1000</f>
        <v>#REF!</v>
      </c>
      <c r="I42" s="29" t="e">
        <f t="shared" si="0"/>
        <v>#REF!</v>
      </c>
      <c r="J42" s="57">
        <v>7901550330</v>
      </c>
    </row>
    <row r="43" spans="1:18" x14ac:dyDescent="0.25">
      <c r="A43" s="28">
        <v>40</v>
      </c>
      <c r="B43" s="61" t="s">
        <v>33</v>
      </c>
      <c r="C43" s="20" t="e">
        <f>VLOOKUP(B43,#REF!,10,FALSE)/1000</f>
        <v>#REF!</v>
      </c>
      <c r="D43" s="20" t="e">
        <f>VLOOKUP(B43,#REF!,14,FALSE)/1000</f>
        <v>#REF!</v>
      </c>
      <c r="E43" s="20" t="e">
        <f>VLOOKUP(B43,#REF!,17,FALSE)/1000</f>
        <v>#REF!</v>
      </c>
      <c r="F43" s="20" t="e">
        <f>VLOOKUP(B43,#REF!,8,FALSE)/1000</f>
        <v>#REF!</v>
      </c>
      <c r="G43" s="20" t="e">
        <f>VLOOKUP(B43,#REF!,12,FALSE)/1000</f>
        <v>#REF!</v>
      </c>
      <c r="H43" s="20" t="e">
        <f>VLOOKUP(B43,#REF!,15,FALSE)/1000</f>
        <v>#REF!</v>
      </c>
      <c r="I43" s="29" t="e">
        <f t="shared" si="0"/>
        <v>#REF!</v>
      </c>
      <c r="J43" s="57">
        <v>6154035727</v>
      </c>
    </row>
    <row r="44" spans="1:18" x14ac:dyDescent="0.25">
      <c r="A44" s="28">
        <v>41</v>
      </c>
      <c r="B44" s="61" t="s">
        <v>47</v>
      </c>
      <c r="C44" s="20">
        <v>61.265000000000001</v>
      </c>
      <c r="D44" s="20">
        <v>52.94</v>
      </c>
      <c r="E44" s="20" t="s">
        <v>83</v>
      </c>
      <c r="F44" s="20">
        <v>38.728000000000002</v>
      </c>
      <c r="G44" s="20">
        <v>34.277999999999999</v>
      </c>
      <c r="H44" s="20" t="s">
        <v>83</v>
      </c>
      <c r="I44" s="29">
        <f t="shared" si="0"/>
        <v>58.193038628382567</v>
      </c>
      <c r="J44" s="57">
        <v>5407487242</v>
      </c>
    </row>
    <row r="45" spans="1:18" x14ac:dyDescent="0.25">
      <c r="A45" s="28">
        <v>42</v>
      </c>
      <c r="B45" s="61" t="s">
        <v>42</v>
      </c>
      <c r="C45" s="20">
        <v>46.058999999999997</v>
      </c>
      <c r="D45" s="20">
        <v>32.356000000000002</v>
      </c>
      <c r="E45" s="20" t="s">
        <v>83</v>
      </c>
      <c r="F45" s="20">
        <v>19.584</v>
      </c>
      <c r="G45" s="20">
        <v>14.151999999999999</v>
      </c>
      <c r="H45" s="20" t="s">
        <v>83</v>
      </c>
      <c r="I45" s="29">
        <f t="shared" si="0"/>
        <v>135.18688725490193</v>
      </c>
      <c r="J45" s="57" t="s">
        <v>132</v>
      </c>
    </row>
    <row r="46" spans="1:18" x14ac:dyDescent="0.25">
      <c r="A46" s="28">
        <v>43</v>
      </c>
      <c r="B46" s="61" t="s">
        <v>36</v>
      </c>
      <c r="C46" s="20" t="e">
        <f>VLOOKUP(B46,#REF!,10,FALSE)/1000</f>
        <v>#REF!</v>
      </c>
      <c r="D46" s="20" t="e">
        <f>VLOOKUP(B46,#REF!,14,FALSE)/1000</f>
        <v>#REF!</v>
      </c>
      <c r="E46" s="20" t="e">
        <f>VLOOKUP(B46,#REF!,17,FALSE)/1000</f>
        <v>#REF!</v>
      </c>
      <c r="F46" s="20" t="e">
        <f>VLOOKUP(B46,#REF!,8,FALSE)/1000</f>
        <v>#REF!</v>
      </c>
      <c r="G46" s="20" t="e">
        <f>VLOOKUP(B46,#REF!,12,FALSE)/1000</f>
        <v>#REF!</v>
      </c>
      <c r="H46" s="20" t="e">
        <f>VLOOKUP(B46,#REF!,15,FALSE)/1000</f>
        <v>#REF!</v>
      </c>
      <c r="I46" s="29" t="e">
        <f t="shared" si="0"/>
        <v>#REF!</v>
      </c>
      <c r="J46" s="57">
        <v>3818029140</v>
      </c>
    </row>
    <row r="47" spans="1:18" x14ac:dyDescent="0.25">
      <c r="A47" s="28">
        <v>44</v>
      </c>
      <c r="B47" s="61" t="s">
        <v>63</v>
      </c>
      <c r="C47" s="20">
        <v>6.9580000000000002</v>
      </c>
      <c r="D47" s="20">
        <v>0</v>
      </c>
      <c r="E47" s="20" t="s">
        <v>83</v>
      </c>
      <c r="F47" s="20">
        <v>6.9580000000000002</v>
      </c>
      <c r="G47" s="20">
        <v>0</v>
      </c>
      <c r="H47" s="20" t="s">
        <v>83</v>
      </c>
      <c r="I47" s="29">
        <f t="shared" si="0"/>
        <v>0</v>
      </c>
      <c r="J47" s="57" t="s">
        <v>134</v>
      </c>
    </row>
    <row r="48" spans="1:18" x14ac:dyDescent="0.25">
      <c r="A48" s="28">
        <v>45</v>
      </c>
      <c r="B48" s="61" t="s">
        <v>62</v>
      </c>
      <c r="C48" s="20">
        <v>3.3849999999999998</v>
      </c>
      <c r="D48" s="20">
        <v>0.51600000000000001</v>
      </c>
      <c r="E48" s="20" t="s">
        <v>83</v>
      </c>
      <c r="F48" s="20">
        <v>3.2639999999999998</v>
      </c>
      <c r="G48" s="20">
        <v>0.42799999999999999</v>
      </c>
      <c r="H48" s="20" t="s">
        <v>83</v>
      </c>
      <c r="I48" s="29">
        <f t="shared" si="0"/>
        <v>3.7071078431372584</v>
      </c>
      <c r="J48" s="57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sheetPr codeName="Лист11"/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115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112</v>
      </c>
      <c r="D2" s="52" t="s">
        <v>113</v>
      </c>
      <c r="E2" s="51" t="s">
        <v>114</v>
      </c>
    </row>
    <row r="3" spans="1:5" x14ac:dyDescent="0.25">
      <c r="B3" t="s">
        <v>5</v>
      </c>
      <c r="C3" s="11" t="e">
        <f>VLOOKUP(B3,#REF!,20,FALSE)/1000</f>
        <v>#REF!</v>
      </c>
      <c r="D3" s="11" t="e">
        <f>VLOOKUP(B3,#REF!,18,FALSE)/1000</f>
        <v>#REF!</v>
      </c>
    </row>
    <row r="4" spans="1:5" x14ac:dyDescent="0.25">
      <c r="B4" t="s">
        <v>6</v>
      </c>
      <c r="C4" s="11" t="e">
        <f>VLOOKUP(B4,#REF!,20,FALSE)/1000</f>
        <v>#REF!</v>
      </c>
      <c r="D4" s="11" t="e">
        <f>VLOOKUP(B4,#REF!,18,FALSE)/1000</f>
        <v>#REF!</v>
      </c>
    </row>
    <row r="5" spans="1:5" x14ac:dyDescent="0.25">
      <c r="B5" t="s">
        <v>7</v>
      </c>
      <c r="C5" s="11" t="e">
        <f>VLOOKUP(B5,#REF!,20,FALSE)/1000</f>
        <v>#REF!</v>
      </c>
      <c r="D5" s="11" t="e">
        <f>VLOOKUP(B5,#REF!,18,FALSE)/1000</f>
        <v>#REF!</v>
      </c>
    </row>
    <row r="6" spans="1:5" x14ac:dyDescent="0.25">
      <c r="B6" t="s">
        <v>8</v>
      </c>
      <c r="C6" s="11" t="e">
        <f>VLOOKUP(B6,#REF!,20,FALSE)/1000</f>
        <v>#REF!</v>
      </c>
      <c r="D6" s="11" t="e">
        <f>VLOOKUP(B6,#REF!,18,FALSE)/1000</f>
        <v>#REF!</v>
      </c>
    </row>
    <row r="7" spans="1:5" x14ac:dyDescent="0.25">
      <c r="B7" t="s">
        <v>9</v>
      </c>
      <c r="C7" s="11" t="e">
        <f>VLOOKUP(B7,#REF!,20,FALSE)/1000</f>
        <v>#REF!</v>
      </c>
      <c r="D7" s="11" t="e">
        <f>VLOOKUP(B7,#REF!,18,FALSE)/1000</f>
        <v>#REF!</v>
      </c>
    </row>
    <row r="8" spans="1:5" x14ac:dyDescent="0.25">
      <c r="B8" t="s">
        <v>10</v>
      </c>
      <c r="C8" s="11" t="e">
        <f>VLOOKUP(B8,#REF!,20,FALSE)/1000</f>
        <v>#REF!</v>
      </c>
      <c r="D8" s="11" t="e">
        <f>VLOOKUP(B8,#REF!,18,FALSE)/1000</f>
        <v>#REF!</v>
      </c>
    </row>
    <row r="9" spans="1:5" x14ac:dyDescent="0.25">
      <c r="B9" t="s">
        <v>11</v>
      </c>
      <c r="C9" s="11" t="e">
        <f>VLOOKUP(B9,#REF!,20,FALSE)/1000</f>
        <v>#REF!</v>
      </c>
      <c r="D9" s="11" t="e">
        <f>VLOOKUP(B9,#REF!,18,FALSE)/1000</f>
        <v>#REF!</v>
      </c>
    </row>
    <row r="10" spans="1:5" x14ac:dyDescent="0.25"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</row>
    <row r="11" spans="1:5" x14ac:dyDescent="0.25"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</row>
    <row r="12" spans="1:5" x14ac:dyDescent="0.25"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</row>
    <row r="13" spans="1:5" x14ac:dyDescent="0.25"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</row>
    <row r="14" spans="1:5" x14ac:dyDescent="0.25"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</row>
    <row r="15" spans="1:5" x14ac:dyDescent="0.25"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</row>
    <row r="16" spans="1:5" x14ac:dyDescent="0.25"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</row>
    <row r="17" spans="2:4" x14ac:dyDescent="0.25"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</row>
    <row r="18" spans="2:4" x14ac:dyDescent="0.25"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</row>
    <row r="19" spans="2:4" x14ac:dyDescent="0.25"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</row>
    <row r="20" spans="2:4" x14ac:dyDescent="0.25"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</row>
    <row r="21" spans="2:4" x14ac:dyDescent="0.25"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</row>
    <row r="22" spans="2:4" x14ac:dyDescent="0.25">
      <c r="B22" t="s">
        <v>24</v>
      </c>
      <c r="C22" s="11" t="e">
        <f>VLOOKUP(B22,#REF!,20,FALSE)/1000</f>
        <v>#REF!</v>
      </c>
      <c r="D22" s="11" t="e">
        <f>VLOOKUP(B22,#REF!,18,FALSE)/1000</f>
        <v>#REF!</v>
      </c>
    </row>
    <row r="23" spans="2:4" x14ac:dyDescent="0.25"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</row>
    <row r="24" spans="2:4" x14ac:dyDescent="0.25"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</row>
    <row r="25" spans="2:4" x14ac:dyDescent="0.25"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</row>
    <row r="26" spans="2:4" x14ac:dyDescent="0.25"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</row>
    <row r="27" spans="2:4" x14ac:dyDescent="0.25"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</row>
    <row r="28" spans="2:4" x14ac:dyDescent="0.25"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</row>
    <row r="29" spans="2:4" x14ac:dyDescent="0.25">
      <c r="B29" t="s">
        <v>32</v>
      </c>
      <c r="C29" s="11" t="e">
        <f>VLOOKUP(B29,#REF!,20,FALSE)/1000</f>
        <v>#REF!</v>
      </c>
      <c r="D29" s="11" t="e">
        <f>VLOOKUP(B29,#REF!,18,FALSE)/1000</f>
        <v>#REF!</v>
      </c>
    </row>
    <row r="30" spans="2:4" x14ac:dyDescent="0.25">
      <c r="B30" t="s">
        <v>33</v>
      </c>
      <c r="C30" s="11" t="e">
        <f>VLOOKUP(B30,#REF!,20,FALSE)/1000</f>
        <v>#REF!</v>
      </c>
      <c r="D30" s="11" t="e">
        <f>VLOOKUP(B30,#REF!,18,FALSE)/1000</f>
        <v>#REF!</v>
      </c>
    </row>
    <row r="31" spans="2:4" x14ac:dyDescent="0.25">
      <c r="B31" t="s">
        <v>34</v>
      </c>
      <c r="C31" s="11" t="e">
        <f>VLOOKUP(B31,#REF!,20,FALSE)/1000</f>
        <v>#REF!</v>
      </c>
      <c r="D31" s="11" t="e">
        <f>VLOOKUP(B31,#REF!,18,FALSE)/1000</f>
        <v>#REF!</v>
      </c>
    </row>
    <row r="32" spans="2:4" x14ac:dyDescent="0.25">
      <c r="B32" t="s">
        <v>35</v>
      </c>
      <c r="C32" s="11" t="e">
        <f>VLOOKUP(B32,#REF!,20,FALSE)/1000</f>
        <v>#REF!</v>
      </c>
      <c r="D32" s="11" t="e">
        <f>VLOOKUP(B32,#REF!,18,FALSE)/1000</f>
        <v>#REF!</v>
      </c>
    </row>
    <row r="33" spans="2:4" x14ac:dyDescent="0.25">
      <c r="B33" t="s">
        <v>36</v>
      </c>
      <c r="C33" s="11" t="e">
        <f>VLOOKUP(B33,#REF!,20,FALSE)/1000</f>
        <v>#REF!</v>
      </c>
      <c r="D33" s="11" t="e">
        <f>VLOOKUP(B33,#REF!,18,FALSE)/1000</f>
        <v>#REF!</v>
      </c>
    </row>
    <row r="34" spans="2:4" x14ac:dyDescent="0.25">
      <c r="B34" t="s">
        <v>37</v>
      </c>
      <c r="C34" s="11" t="e">
        <f>VLOOKUP(B34,#REF!,20,FALSE)/1000</f>
        <v>#REF!</v>
      </c>
      <c r="D34" s="11" t="e">
        <f>VLOOKUP(B34,#REF!,18,FALSE)/1000</f>
        <v>#REF!</v>
      </c>
    </row>
    <row r="35" spans="2:4" x14ac:dyDescent="0.25">
      <c r="B35" t="s">
        <v>38</v>
      </c>
      <c r="C35" s="11" t="e">
        <f>VLOOKUP(B35,#REF!,20,FALSE)/1000</f>
        <v>#REF!</v>
      </c>
      <c r="D35" s="11" t="e">
        <f>VLOOKUP(B35,#REF!,18,FALSE)/1000</f>
        <v>#REF!</v>
      </c>
    </row>
    <row r="36" spans="2:4" x14ac:dyDescent="0.25">
      <c r="B36" t="s">
        <v>39</v>
      </c>
      <c r="C36" s="11" t="e">
        <f>VLOOKUP(B36,#REF!,20,FALSE)/1000</f>
        <v>#REF!</v>
      </c>
      <c r="D36" s="11" t="e">
        <f>VLOOKUP(B36,#REF!,18,FALSE)/1000</f>
        <v>#REF!</v>
      </c>
    </row>
    <row r="37" spans="2:4" x14ac:dyDescent="0.25">
      <c r="B37" t="s">
        <v>40</v>
      </c>
      <c r="C37" s="11" t="e">
        <f>VLOOKUP(B37,#REF!,20,FALSE)/1000</f>
        <v>#REF!</v>
      </c>
      <c r="D37" s="11" t="e">
        <f>VLOOKUP(B37,#REF!,18,FALSE)/1000</f>
        <v>#REF!</v>
      </c>
    </row>
    <row r="38" spans="2:4" x14ac:dyDescent="0.25">
      <c r="B38" t="s">
        <v>41</v>
      </c>
      <c r="C38" s="11" t="e">
        <f>VLOOKUP(B38,#REF!,20,FALSE)/1000</f>
        <v>#REF!</v>
      </c>
      <c r="D38" s="11" t="e">
        <f>VLOOKUP(B38,#REF!,18,FALSE)/1000</f>
        <v>#REF!</v>
      </c>
    </row>
    <row r="39" spans="2:4" x14ac:dyDescent="0.25">
      <c r="B39" t="s">
        <v>92</v>
      </c>
      <c r="C39" s="11" t="e">
        <f>VLOOKUP(B39,#REF!,20,FALSE)/1000</f>
        <v>#REF!</v>
      </c>
      <c r="D39" s="11">
        <v>0</v>
      </c>
    </row>
    <row r="40" spans="2:4" s="10" customFormat="1" x14ac:dyDescent="0.25">
      <c r="B40" s="10" t="s">
        <v>42</v>
      </c>
      <c r="C40" s="12">
        <v>31.34</v>
      </c>
      <c r="D40" s="12">
        <v>40</v>
      </c>
    </row>
    <row r="41" spans="2:4" x14ac:dyDescent="0.25">
      <c r="B41" t="s">
        <v>44</v>
      </c>
      <c r="C41" s="11">
        <v>240.15</v>
      </c>
      <c r="D41" s="11">
        <v>109.4</v>
      </c>
    </row>
    <row r="42" spans="2:4" x14ac:dyDescent="0.25">
      <c r="B42" t="s">
        <v>45</v>
      </c>
      <c r="C42" s="11">
        <v>0</v>
      </c>
      <c r="D42" s="11">
        <v>0</v>
      </c>
    </row>
    <row r="43" spans="2:4" x14ac:dyDescent="0.25">
      <c r="B43" t="s">
        <v>46</v>
      </c>
      <c r="C43" s="11">
        <v>0</v>
      </c>
      <c r="D43" s="11">
        <v>0</v>
      </c>
    </row>
    <row r="44" spans="2:4" x14ac:dyDescent="0.25">
      <c r="B44" t="s">
        <v>47</v>
      </c>
      <c r="C44" s="11">
        <v>51.435000000000002</v>
      </c>
      <c r="D44" s="11">
        <v>36.866</v>
      </c>
    </row>
    <row r="45" spans="2:4" x14ac:dyDescent="0.25">
      <c r="B45" t="s">
        <v>48</v>
      </c>
      <c r="C45" s="11">
        <v>0</v>
      </c>
      <c r="D45" s="11">
        <v>0</v>
      </c>
    </row>
    <row r="46" spans="2:4" x14ac:dyDescent="0.25">
      <c r="B46" t="s">
        <v>49</v>
      </c>
      <c r="C46" s="11">
        <v>0</v>
      </c>
      <c r="D46" s="11">
        <v>0</v>
      </c>
    </row>
    <row r="47" spans="2:4" x14ac:dyDescent="0.25">
      <c r="B47" t="s">
        <v>50</v>
      </c>
      <c r="C47" s="11">
        <v>0</v>
      </c>
      <c r="D47" s="11">
        <v>0</v>
      </c>
    </row>
    <row r="48" spans="2:4" x14ac:dyDescent="0.25">
      <c r="B48" t="s">
        <v>51</v>
      </c>
      <c r="C48" s="11">
        <v>0</v>
      </c>
      <c r="D48" s="11">
        <v>5</v>
      </c>
    </row>
    <row r="49" spans="2:4" x14ac:dyDescent="0.25">
      <c r="B49" t="s">
        <v>52</v>
      </c>
      <c r="C49" s="11">
        <v>0</v>
      </c>
      <c r="D49" s="11">
        <v>0</v>
      </c>
    </row>
    <row r="50" spans="2:4" x14ac:dyDescent="0.25">
      <c r="B50" t="s">
        <v>53</v>
      </c>
      <c r="C50" s="11">
        <v>113.435</v>
      </c>
      <c r="D50" s="11">
        <v>71.678005150000004</v>
      </c>
    </row>
    <row r="51" spans="2:4" x14ac:dyDescent="0.25">
      <c r="B51" t="s">
        <v>54</v>
      </c>
      <c r="C51" s="11">
        <v>0</v>
      </c>
      <c r="D51" s="11">
        <v>0</v>
      </c>
    </row>
    <row r="52" spans="2:4" x14ac:dyDescent="0.25">
      <c r="B52" t="s">
        <v>55</v>
      </c>
      <c r="C52" s="11">
        <v>0</v>
      </c>
      <c r="D52" s="11">
        <v>0</v>
      </c>
    </row>
    <row r="53" spans="2:4" x14ac:dyDescent="0.25">
      <c r="B53" t="s">
        <v>56</v>
      </c>
      <c r="C53" s="11">
        <v>0</v>
      </c>
      <c r="D53" s="11">
        <v>0</v>
      </c>
    </row>
    <row r="54" spans="2:4" x14ac:dyDescent="0.25">
      <c r="B54" t="s">
        <v>57</v>
      </c>
      <c r="C54" s="11">
        <v>0</v>
      </c>
      <c r="D54" s="11">
        <v>0</v>
      </c>
    </row>
    <row r="55" spans="2:4" x14ac:dyDescent="0.25">
      <c r="B55" t="s">
        <v>58</v>
      </c>
      <c r="C55" s="11">
        <v>0</v>
      </c>
      <c r="D55" s="11">
        <v>0</v>
      </c>
    </row>
    <row r="56" spans="2:4" x14ac:dyDescent="0.25">
      <c r="B56" t="s">
        <v>59</v>
      </c>
      <c r="C56" s="11">
        <v>0</v>
      </c>
      <c r="D56" s="11">
        <v>0</v>
      </c>
    </row>
    <row r="57" spans="2:4" x14ac:dyDescent="0.25">
      <c r="B57" t="s">
        <v>60</v>
      </c>
      <c r="C57" s="11">
        <v>0</v>
      </c>
      <c r="D57" s="11">
        <v>0</v>
      </c>
    </row>
    <row r="58" spans="2:4" x14ac:dyDescent="0.25">
      <c r="B58" t="s">
        <v>84</v>
      </c>
      <c r="C58" s="11">
        <v>462.296854</v>
      </c>
      <c r="D58" s="11">
        <v>68.831999999999994</v>
      </c>
    </row>
    <row r="59" spans="2:4" x14ac:dyDescent="0.25">
      <c r="B59" t="s">
        <v>61</v>
      </c>
      <c r="C59" s="11">
        <v>0</v>
      </c>
      <c r="D59" s="11">
        <v>0</v>
      </c>
    </row>
    <row r="60" spans="2:4" x14ac:dyDescent="0.25">
      <c r="B60" t="s">
        <v>62</v>
      </c>
      <c r="C60" s="11">
        <v>0.2</v>
      </c>
      <c r="D60" s="11">
        <v>0.12</v>
      </c>
    </row>
    <row r="61" spans="2:4" x14ac:dyDescent="0.25">
      <c r="B61" t="s">
        <v>63</v>
      </c>
      <c r="C61" s="11">
        <v>0</v>
      </c>
      <c r="D61" s="11">
        <v>0</v>
      </c>
    </row>
    <row r="62" spans="2:4" x14ac:dyDescent="0.25">
      <c r="B62" t="s">
        <v>64</v>
      </c>
      <c r="C62" s="11">
        <v>0</v>
      </c>
      <c r="D62" s="11">
        <v>0</v>
      </c>
    </row>
    <row r="63" spans="2:4" x14ac:dyDescent="0.25">
      <c r="B63" t="s">
        <v>65</v>
      </c>
      <c r="C63" s="11">
        <v>3.4000000000000002E-2</v>
      </c>
      <c r="D63" s="11">
        <v>0</v>
      </c>
    </row>
    <row r="64" spans="2:4" x14ac:dyDescent="0.25">
      <c r="B64" t="s">
        <v>66</v>
      </c>
      <c r="C64" s="11">
        <v>0</v>
      </c>
      <c r="D64" s="11">
        <v>0</v>
      </c>
    </row>
    <row r="65" spans="2:4" x14ac:dyDescent="0.25">
      <c r="B65" t="s">
        <v>67</v>
      </c>
      <c r="C65" s="11">
        <v>0</v>
      </c>
      <c r="D65" s="11">
        <v>0</v>
      </c>
    </row>
    <row r="66" spans="2:4" x14ac:dyDescent="0.25">
      <c r="B66" t="s">
        <v>68</v>
      </c>
      <c r="C66" s="11">
        <v>0</v>
      </c>
      <c r="D66" s="11">
        <v>0</v>
      </c>
    </row>
    <row r="67" spans="2:4" x14ac:dyDescent="0.25">
      <c r="B67" t="s">
        <v>69</v>
      </c>
      <c r="C67" s="11">
        <v>0</v>
      </c>
      <c r="D6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sheetPr codeName="Лист12"/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3" t="s">
        <v>116</v>
      </c>
      <c r="I1" s="39"/>
      <c r="J1" s="39"/>
      <c r="K1" s="39"/>
      <c r="L1" s="39"/>
      <c r="M1" s="39"/>
      <c r="N1" s="39"/>
    </row>
    <row r="2" spans="1:14" x14ac:dyDescent="0.25">
      <c r="A2" s="142" t="s">
        <v>95</v>
      </c>
      <c r="B2" s="142" t="s">
        <v>0</v>
      </c>
      <c r="C2" s="143" t="s">
        <v>120</v>
      </c>
      <c r="D2" s="143"/>
      <c r="E2" s="143" t="s">
        <v>121</v>
      </c>
      <c r="F2" s="143"/>
      <c r="G2" s="140" t="s">
        <v>78</v>
      </c>
      <c r="H2" s="140" t="s">
        <v>117</v>
      </c>
    </row>
    <row r="3" spans="1:14" ht="67.5" x14ac:dyDescent="0.25">
      <c r="A3" s="142"/>
      <c r="B3" s="142"/>
      <c r="C3" s="54" t="s">
        <v>118</v>
      </c>
      <c r="D3" s="54" t="s">
        <v>119</v>
      </c>
      <c r="E3" s="54" t="s">
        <v>118</v>
      </c>
      <c r="F3" s="54" t="s">
        <v>119</v>
      </c>
      <c r="G3" s="141"/>
      <c r="H3" s="141"/>
    </row>
    <row r="4" spans="1:14" x14ac:dyDescent="0.25">
      <c r="A4" s="28">
        <v>1</v>
      </c>
      <c r="B4" s="23" t="s">
        <v>42</v>
      </c>
      <c r="C4" s="20">
        <v>0</v>
      </c>
      <c r="D4" s="20">
        <v>0</v>
      </c>
      <c r="E4" s="20">
        <v>0</v>
      </c>
      <c r="F4" s="20">
        <v>0</v>
      </c>
      <c r="G4" s="20"/>
      <c r="H4" s="20"/>
    </row>
    <row r="5" spans="1:14" x14ac:dyDescent="0.25">
      <c r="A5" s="28">
        <v>2</v>
      </c>
      <c r="B5" s="23" t="s">
        <v>43</v>
      </c>
      <c r="C5" s="20">
        <v>0</v>
      </c>
      <c r="D5" s="20">
        <v>0</v>
      </c>
      <c r="E5" s="20">
        <v>0</v>
      </c>
      <c r="F5" s="20">
        <v>0</v>
      </c>
      <c r="G5" s="20"/>
      <c r="H5" s="20"/>
    </row>
    <row r="6" spans="1:14" x14ac:dyDescent="0.25">
      <c r="B6" t="s">
        <v>44</v>
      </c>
      <c r="C6" s="20">
        <v>0</v>
      </c>
      <c r="D6" s="20">
        <v>0</v>
      </c>
      <c r="E6" s="20">
        <v>0</v>
      </c>
      <c r="F6" s="20">
        <v>0</v>
      </c>
    </row>
    <row r="7" spans="1:14" x14ac:dyDescent="0.25">
      <c r="B7" t="s">
        <v>45</v>
      </c>
      <c r="C7" s="20">
        <v>0</v>
      </c>
      <c r="D7" s="20">
        <v>0</v>
      </c>
      <c r="E7" s="20">
        <v>0</v>
      </c>
      <c r="F7" s="20">
        <v>0</v>
      </c>
    </row>
    <row r="8" spans="1:14" x14ac:dyDescent="0.25">
      <c r="B8" t="s">
        <v>46</v>
      </c>
      <c r="C8" s="20">
        <v>0</v>
      </c>
      <c r="D8" s="20">
        <v>0</v>
      </c>
      <c r="E8" s="20">
        <v>0</v>
      </c>
      <c r="F8" s="20">
        <v>0</v>
      </c>
    </row>
    <row r="9" spans="1:14" x14ac:dyDescent="0.25">
      <c r="B9" t="s">
        <v>47</v>
      </c>
      <c r="C9" s="20">
        <v>0</v>
      </c>
      <c r="D9" s="20">
        <v>0</v>
      </c>
      <c r="E9" s="20">
        <v>0</v>
      </c>
      <c r="F9" s="20">
        <v>0</v>
      </c>
    </row>
    <row r="10" spans="1:14" x14ac:dyDescent="0.25">
      <c r="B10" t="s">
        <v>48</v>
      </c>
      <c r="C10" s="20">
        <v>9.7000000000000003E-2</v>
      </c>
      <c r="D10" s="20">
        <v>0</v>
      </c>
      <c r="E10" s="20">
        <v>27.736999999999998</v>
      </c>
      <c r="F10" s="20">
        <v>0</v>
      </c>
    </row>
    <row r="11" spans="1:14" x14ac:dyDescent="0.25">
      <c r="B11" t="s">
        <v>49</v>
      </c>
      <c r="C11" s="20">
        <v>0</v>
      </c>
      <c r="D11" s="20">
        <v>0</v>
      </c>
      <c r="E11" s="20">
        <v>0</v>
      </c>
      <c r="F11" s="20">
        <v>0</v>
      </c>
    </row>
    <row r="12" spans="1:14" x14ac:dyDescent="0.25">
      <c r="B12" t="s">
        <v>50</v>
      </c>
      <c r="C12" s="20">
        <v>0</v>
      </c>
      <c r="D12" s="20">
        <v>0</v>
      </c>
      <c r="E12" s="20">
        <v>0</v>
      </c>
      <c r="F12" s="20">
        <v>0</v>
      </c>
    </row>
    <row r="13" spans="1:14" x14ac:dyDescent="0.25">
      <c r="B13" t="s">
        <v>51</v>
      </c>
      <c r="C13" s="20">
        <v>0</v>
      </c>
      <c r="D13" s="20">
        <v>0</v>
      </c>
      <c r="E13" s="20">
        <v>0</v>
      </c>
      <c r="F13" s="20">
        <v>0</v>
      </c>
    </row>
    <row r="14" spans="1:14" x14ac:dyDescent="0.25">
      <c r="B14" t="s">
        <v>52</v>
      </c>
      <c r="C14" s="20">
        <v>0</v>
      </c>
      <c r="D14" s="20">
        <v>0</v>
      </c>
      <c r="E14" s="20">
        <v>0</v>
      </c>
      <c r="F14" s="20">
        <v>0</v>
      </c>
    </row>
    <row r="15" spans="1:14" x14ac:dyDescent="0.25">
      <c r="B15" t="s">
        <v>53</v>
      </c>
      <c r="C15" s="20">
        <v>0</v>
      </c>
      <c r="D15" s="20">
        <v>0</v>
      </c>
      <c r="E15" s="20">
        <v>0</v>
      </c>
      <c r="F15" s="20">
        <v>0</v>
      </c>
    </row>
    <row r="16" spans="1:14" x14ac:dyDescent="0.25">
      <c r="B16" t="s">
        <v>54</v>
      </c>
      <c r="C16" s="20">
        <v>0</v>
      </c>
      <c r="D16" s="20">
        <v>0</v>
      </c>
      <c r="E16" s="20">
        <v>0</v>
      </c>
      <c r="F16" s="20">
        <v>0</v>
      </c>
    </row>
    <row r="17" spans="2:6" x14ac:dyDescent="0.25">
      <c r="B17" t="s">
        <v>55</v>
      </c>
      <c r="C17" s="20">
        <v>0</v>
      </c>
      <c r="D17" s="20">
        <v>0</v>
      </c>
      <c r="E17" s="20">
        <v>0</v>
      </c>
      <c r="F17" s="20">
        <v>0</v>
      </c>
    </row>
    <row r="18" spans="2:6" x14ac:dyDescent="0.25">
      <c r="B18" t="s">
        <v>56</v>
      </c>
      <c r="C18" s="20">
        <v>0</v>
      </c>
      <c r="D18" s="20">
        <v>0</v>
      </c>
      <c r="E18" s="20">
        <v>0</v>
      </c>
      <c r="F18" s="20">
        <v>0</v>
      </c>
    </row>
    <row r="19" spans="2:6" x14ac:dyDescent="0.25">
      <c r="B19" t="s">
        <v>57</v>
      </c>
      <c r="C19" s="20">
        <v>0</v>
      </c>
      <c r="D19" s="20">
        <v>0</v>
      </c>
      <c r="E19" s="20">
        <v>0</v>
      </c>
      <c r="F19" s="20">
        <v>0</v>
      </c>
    </row>
    <row r="20" spans="2:6" x14ac:dyDescent="0.25">
      <c r="B20" t="s">
        <v>58</v>
      </c>
      <c r="C20" s="20">
        <v>0</v>
      </c>
      <c r="D20" s="20">
        <v>0</v>
      </c>
      <c r="E20" s="20">
        <v>0</v>
      </c>
      <c r="F20" s="20">
        <v>0</v>
      </c>
    </row>
    <row r="21" spans="2:6" x14ac:dyDescent="0.25">
      <c r="B21" t="s">
        <v>59</v>
      </c>
      <c r="C21" s="20">
        <v>0</v>
      </c>
      <c r="D21" s="20">
        <v>0</v>
      </c>
      <c r="E21" s="20">
        <v>0</v>
      </c>
      <c r="F21" s="20">
        <v>0</v>
      </c>
    </row>
    <row r="22" spans="2:6" x14ac:dyDescent="0.25">
      <c r="B22" t="s">
        <v>60</v>
      </c>
      <c r="C22" s="20">
        <v>0</v>
      </c>
      <c r="D22" s="20">
        <v>0</v>
      </c>
      <c r="E22" s="20">
        <v>0</v>
      </c>
      <c r="F22" s="20">
        <v>0</v>
      </c>
    </row>
    <row r="23" spans="2:6" x14ac:dyDescent="0.25">
      <c r="B23" t="s">
        <v>84</v>
      </c>
      <c r="C23" s="20">
        <v>311.17504400000001</v>
      </c>
      <c r="D23" s="20">
        <v>765.95226364998462</v>
      </c>
      <c r="E23" s="20">
        <v>214.65700000000001</v>
      </c>
      <c r="F23" s="20">
        <v>139.876</v>
      </c>
    </row>
    <row r="24" spans="2:6" x14ac:dyDescent="0.25">
      <c r="B24" t="s">
        <v>61</v>
      </c>
      <c r="C24" s="20">
        <v>0</v>
      </c>
      <c r="D24" s="20">
        <v>0</v>
      </c>
      <c r="E24" s="20">
        <v>0</v>
      </c>
      <c r="F24" s="20">
        <v>0</v>
      </c>
    </row>
    <row r="25" spans="2:6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</row>
    <row r="26" spans="2:6" x14ac:dyDescent="0.25">
      <c r="B26" t="s">
        <v>63</v>
      </c>
      <c r="C26" s="20">
        <v>0</v>
      </c>
      <c r="D26" s="20">
        <v>0</v>
      </c>
      <c r="E26" s="20">
        <v>0</v>
      </c>
      <c r="F26" s="20">
        <v>0</v>
      </c>
    </row>
    <row r="27" spans="2:6" x14ac:dyDescent="0.25">
      <c r="B27" t="s">
        <v>64</v>
      </c>
      <c r="C27" s="20">
        <v>0</v>
      </c>
      <c r="D27" s="20">
        <v>0</v>
      </c>
      <c r="E27" s="20">
        <v>0</v>
      </c>
      <c r="F27" s="20">
        <v>0</v>
      </c>
    </row>
    <row r="28" spans="2:6" x14ac:dyDescent="0.25">
      <c r="B28" t="s">
        <v>65</v>
      </c>
      <c r="C28" s="20">
        <v>0</v>
      </c>
      <c r="D28" s="20">
        <v>0</v>
      </c>
      <c r="E28" s="20">
        <v>0</v>
      </c>
      <c r="F28" s="20">
        <v>0</v>
      </c>
    </row>
    <row r="29" spans="2:6" x14ac:dyDescent="0.25">
      <c r="B29" t="s">
        <v>66</v>
      </c>
      <c r="C29" s="20">
        <v>4.4999999999999998E-2</v>
      </c>
      <c r="D29" s="20">
        <v>0</v>
      </c>
      <c r="E29" s="20">
        <v>0.09</v>
      </c>
      <c r="F29" s="20">
        <v>8.5999999999999993E-2</v>
      </c>
    </row>
    <row r="30" spans="2:6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</row>
    <row r="31" spans="2:6" x14ac:dyDescent="0.25">
      <c r="B31" t="s">
        <v>68</v>
      </c>
      <c r="C31" s="20">
        <v>0</v>
      </c>
      <c r="D31" s="20">
        <v>0</v>
      </c>
      <c r="E31" s="20">
        <v>0</v>
      </c>
      <c r="F31" s="20">
        <v>0</v>
      </c>
    </row>
    <row r="32" spans="2:6" x14ac:dyDescent="0.25">
      <c r="B32" t="s">
        <v>69</v>
      </c>
      <c r="C32" s="20">
        <v>1717.5619999999999</v>
      </c>
      <c r="D32" s="20">
        <v>1570.241</v>
      </c>
      <c r="E32" s="20">
        <v>286.56</v>
      </c>
      <c r="F32" s="20"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sheetPr codeName="Лист13"/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57" customWidth="1"/>
  </cols>
  <sheetData>
    <row r="1" spans="1:14" x14ac:dyDescent="0.25">
      <c r="A1" s="53" t="s">
        <v>116</v>
      </c>
      <c r="I1" s="58"/>
      <c r="J1" s="39"/>
      <c r="K1" s="39"/>
      <c r="L1" s="39"/>
      <c r="M1" s="39"/>
      <c r="N1" s="39"/>
    </row>
    <row r="2" spans="1:14" x14ac:dyDescent="0.25">
      <c r="A2" s="142" t="s">
        <v>2</v>
      </c>
      <c r="B2" s="142" t="s">
        <v>0</v>
      </c>
      <c r="C2" s="143" t="s">
        <v>120</v>
      </c>
      <c r="D2" s="143"/>
      <c r="E2" s="143" t="s">
        <v>121</v>
      </c>
      <c r="F2" s="143"/>
      <c r="G2" s="140" t="s">
        <v>78</v>
      </c>
      <c r="H2" s="140" t="s">
        <v>117</v>
      </c>
    </row>
    <row r="3" spans="1:14" ht="67.5" x14ac:dyDescent="0.25">
      <c r="A3" s="142"/>
      <c r="B3" s="142"/>
      <c r="C3" s="54" t="s">
        <v>118</v>
      </c>
      <c r="D3" s="54" t="s">
        <v>119</v>
      </c>
      <c r="E3" s="54" t="s">
        <v>118</v>
      </c>
      <c r="F3" s="54" t="s">
        <v>119</v>
      </c>
      <c r="G3" s="141"/>
      <c r="H3" s="141"/>
    </row>
    <row r="4" spans="1:14" x14ac:dyDescent="0.25">
      <c r="A4" s="28">
        <v>1</v>
      </c>
      <c r="B4" s="61" t="s">
        <v>69</v>
      </c>
      <c r="C4" s="20">
        <v>1717.5619999999999</v>
      </c>
      <c r="D4" s="20">
        <v>1570.241</v>
      </c>
      <c r="E4" s="20">
        <v>286.56</v>
      </c>
      <c r="F4" s="20">
        <v>232.36099999999999</v>
      </c>
      <c r="G4" s="29">
        <f>(C4/E4-1)*100</f>
        <v>499.37255723059735</v>
      </c>
      <c r="H4" s="29">
        <f>(D4/F4-1)*100</f>
        <v>575.7764857269508</v>
      </c>
      <c r="I4" s="57">
        <v>7716748537</v>
      </c>
    </row>
    <row r="5" spans="1:14" x14ac:dyDescent="0.25">
      <c r="A5" s="28">
        <v>2</v>
      </c>
      <c r="B5" s="61" t="s">
        <v>84</v>
      </c>
      <c r="C5" s="20">
        <v>311.17504400000001</v>
      </c>
      <c r="D5" s="20">
        <v>765.95226364998462</v>
      </c>
      <c r="E5" s="20">
        <v>214.65700000000001</v>
      </c>
      <c r="F5" s="20">
        <v>139.876</v>
      </c>
      <c r="G5" s="29">
        <f t="shared" ref="G5:G6" si="0">(C5/E5-1)*100</f>
        <v>44.963846508616065</v>
      </c>
      <c r="H5" s="29">
        <f t="shared" ref="H5" si="1">(D5/F5-1)*100</f>
        <v>447.59377137606498</v>
      </c>
      <c r="I5" s="57" t="s">
        <v>131</v>
      </c>
    </row>
    <row r="6" spans="1:14" x14ac:dyDescent="0.25">
      <c r="A6" s="28">
        <v>3</v>
      </c>
      <c r="B6" s="61" t="s">
        <v>48</v>
      </c>
      <c r="C6" s="20">
        <v>9.7000000000000003E-2</v>
      </c>
      <c r="D6" s="20">
        <v>0</v>
      </c>
      <c r="E6" s="20">
        <v>27.736999999999998</v>
      </c>
      <c r="F6" s="20">
        <v>0</v>
      </c>
      <c r="G6" s="29">
        <f t="shared" si="0"/>
        <v>-99.650286620759275</v>
      </c>
      <c r="H6" s="29" t="s">
        <v>93</v>
      </c>
      <c r="I6" s="57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sheetPr codeName="Лист14"/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122</v>
      </c>
    </row>
    <row r="2" spans="1:5" ht="90" x14ac:dyDescent="0.25">
      <c r="A2" s="55" t="s">
        <v>73</v>
      </c>
      <c r="B2" s="56" t="s">
        <v>0</v>
      </c>
      <c r="C2" s="3" t="s">
        <v>123</v>
      </c>
      <c r="D2" s="3" t="s">
        <v>124</v>
      </c>
      <c r="E2" s="1" t="s">
        <v>86</v>
      </c>
    </row>
    <row r="3" spans="1:5" x14ac:dyDescent="0.25">
      <c r="B3" t="s">
        <v>42</v>
      </c>
      <c r="C3">
        <v>0</v>
      </c>
      <c r="D3">
        <v>0</v>
      </c>
    </row>
    <row r="4" spans="1:5" x14ac:dyDescent="0.25">
      <c r="B4" t="s">
        <v>43</v>
      </c>
      <c r="C4">
        <v>0</v>
      </c>
      <c r="D4">
        <v>0</v>
      </c>
    </row>
    <row r="5" spans="1:5" x14ac:dyDescent="0.25">
      <c r="B5" t="s">
        <v>44</v>
      </c>
      <c r="C5">
        <v>0</v>
      </c>
      <c r="D5">
        <v>0</v>
      </c>
    </row>
    <row r="6" spans="1:5" x14ac:dyDescent="0.25">
      <c r="B6" t="s">
        <v>45</v>
      </c>
      <c r="C6">
        <v>0</v>
      </c>
      <c r="D6">
        <v>0</v>
      </c>
    </row>
    <row r="7" spans="1:5" x14ac:dyDescent="0.25">
      <c r="B7" t="s">
        <v>46</v>
      </c>
      <c r="C7">
        <v>0</v>
      </c>
      <c r="D7">
        <v>0</v>
      </c>
    </row>
    <row r="8" spans="1:5" x14ac:dyDescent="0.25">
      <c r="B8" t="s">
        <v>47</v>
      </c>
      <c r="C8">
        <v>0</v>
      </c>
      <c r="D8">
        <v>0</v>
      </c>
    </row>
    <row r="9" spans="1:5" x14ac:dyDescent="0.25">
      <c r="B9" t="s">
        <v>48</v>
      </c>
      <c r="C9">
        <v>0</v>
      </c>
      <c r="D9">
        <v>2.3370000000000002</v>
      </c>
    </row>
    <row r="10" spans="1:5" x14ac:dyDescent="0.25">
      <c r="B10" t="s">
        <v>49</v>
      </c>
      <c r="C10">
        <v>0</v>
      </c>
      <c r="D10">
        <v>0</v>
      </c>
    </row>
    <row r="11" spans="1:5" x14ac:dyDescent="0.25">
      <c r="B11" t="s">
        <v>50</v>
      </c>
      <c r="C11">
        <v>0</v>
      </c>
      <c r="D11">
        <v>0</v>
      </c>
    </row>
    <row r="12" spans="1:5" x14ac:dyDescent="0.25">
      <c r="B12" t="s">
        <v>51</v>
      </c>
      <c r="C12">
        <v>0</v>
      </c>
      <c r="D12">
        <v>0</v>
      </c>
    </row>
    <row r="13" spans="1:5" x14ac:dyDescent="0.25">
      <c r="B13" t="s">
        <v>52</v>
      </c>
      <c r="C13">
        <v>0</v>
      </c>
      <c r="D13">
        <v>0</v>
      </c>
    </row>
    <row r="14" spans="1:5" x14ac:dyDescent="0.25">
      <c r="B14" t="s">
        <v>53</v>
      </c>
      <c r="C14">
        <v>0</v>
      </c>
      <c r="D14">
        <v>0</v>
      </c>
    </row>
    <row r="15" spans="1:5" x14ac:dyDescent="0.25">
      <c r="B15" t="s">
        <v>54</v>
      </c>
      <c r="C15">
        <v>0</v>
      </c>
      <c r="D15">
        <v>0</v>
      </c>
    </row>
    <row r="16" spans="1:5" x14ac:dyDescent="0.25">
      <c r="B16" t="s">
        <v>55</v>
      </c>
      <c r="C16">
        <v>0</v>
      </c>
      <c r="D16">
        <v>0</v>
      </c>
    </row>
    <row r="17" spans="2:4" x14ac:dyDescent="0.25">
      <c r="B17" t="s">
        <v>56</v>
      </c>
      <c r="C17">
        <v>0</v>
      </c>
      <c r="D17">
        <v>0</v>
      </c>
    </row>
    <row r="18" spans="2:4" x14ac:dyDescent="0.25">
      <c r="B18" t="s">
        <v>57</v>
      </c>
      <c r="C18">
        <v>0</v>
      </c>
      <c r="D18">
        <v>0</v>
      </c>
    </row>
    <row r="19" spans="2:4" x14ac:dyDescent="0.25">
      <c r="B19" t="s">
        <v>58</v>
      </c>
      <c r="C19">
        <v>0</v>
      </c>
      <c r="D19">
        <v>0</v>
      </c>
    </row>
    <row r="20" spans="2:4" x14ac:dyDescent="0.25">
      <c r="B20" t="s">
        <v>59</v>
      </c>
      <c r="C20">
        <v>0</v>
      </c>
      <c r="D20">
        <v>0</v>
      </c>
    </row>
    <row r="21" spans="2:4" x14ac:dyDescent="0.25">
      <c r="B21" t="s">
        <v>60</v>
      </c>
      <c r="C21">
        <v>0</v>
      </c>
      <c r="D21">
        <v>0</v>
      </c>
    </row>
    <row r="22" spans="2:4" x14ac:dyDescent="0.25">
      <c r="B22" t="s">
        <v>84</v>
      </c>
      <c r="C22">
        <v>330.90807100000001</v>
      </c>
      <c r="D22">
        <v>157.399</v>
      </c>
    </row>
    <row r="23" spans="2:4" x14ac:dyDescent="0.25">
      <c r="B23" t="s">
        <v>61</v>
      </c>
      <c r="C23">
        <v>0</v>
      </c>
      <c r="D23">
        <v>0</v>
      </c>
    </row>
    <row r="24" spans="2:4" x14ac:dyDescent="0.25">
      <c r="B24" t="s">
        <v>62</v>
      </c>
      <c r="C24">
        <v>0</v>
      </c>
      <c r="D24">
        <v>0</v>
      </c>
    </row>
    <row r="25" spans="2:4" x14ac:dyDescent="0.25">
      <c r="B25" t="s">
        <v>63</v>
      </c>
      <c r="C25">
        <v>0</v>
      </c>
      <c r="D25">
        <v>0</v>
      </c>
    </row>
    <row r="26" spans="2:4" x14ac:dyDescent="0.25">
      <c r="B26" t="s">
        <v>64</v>
      </c>
      <c r="C26">
        <v>0</v>
      </c>
      <c r="D26">
        <v>0</v>
      </c>
    </row>
    <row r="27" spans="2:4" x14ac:dyDescent="0.25">
      <c r="B27" t="s">
        <v>65</v>
      </c>
      <c r="C27">
        <v>0</v>
      </c>
      <c r="D27">
        <v>0</v>
      </c>
    </row>
    <row r="28" spans="2:4" x14ac:dyDescent="0.25">
      <c r="B28" t="s">
        <v>66</v>
      </c>
      <c r="C28">
        <v>0</v>
      </c>
      <c r="D28">
        <v>0</v>
      </c>
    </row>
    <row r="29" spans="2:4" x14ac:dyDescent="0.25">
      <c r="B29" t="s">
        <v>67</v>
      </c>
      <c r="C29">
        <v>0</v>
      </c>
      <c r="D29">
        <v>0</v>
      </c>
    </row>
    <row r="30" spans="2:4" x14ac:dyDescent="0.25">
      <c r="B30" t="s">
        <v>68</v>
      </c>
      <c r="C30">
        <v>0</v>
      </c>
      <c r="D30">
        <v>0</v>
      </c>
    </row>
    <row r="31" spans="2:4" x14ac:dyDescent="0.25">
      <c r="B31" t="s">
        <v>69</v>
      </c>
      <c r="C31">
        <v>1665.6410000000001</v>
      </c>
      <c r="D31">
        <v>259.27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sheetPr codeName="Лист15"/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122</v>
      </c>
    </row>
    <row r="2" spans="1:6" ht="90" x14ac:dyDescent="0.25">
      <c r="A2" s="55" t="s">
        <v>137</v>
      </c>
      <c r="B2" s="56" t="s">
        <v>0</v>
      </c>
      <c r="C2" s="3" t="s">
        <v>138</v>
      </c>
      <c r="D2" s="3" t="s">
        <v>139</v>
      </c>
      <c r="E2" s="1" t="s">
        <v>86</v>
      </c>
    </row>
    <row r="3" spans="1:6" x14ac:dyDescent="0.25">
      <c r="A3" s="28">
        <v>1</v>
      </c>
      <c r="B3" s="61" t="s">
        <v>69</v>
      </c>
      <c r="C3" s="20">
        <v>1665.6410000000001</v>
      </c>
      <c r="D3" s="20">
        <v>259.27</v>
      </c>
      <c r="E3" s="29">
        <f>(C3/D3-1)*100</f>
        <v>542.43491341073013</v>
      </c>
      <c r="F3" s="21">
        <v>7716748537</v>
      </c>
    </row>
    <row r="4" spans="1:6" x14ac:dyDescent="0.25">
      <c r="A4" s="28">
        <v>2</v>
      </c>
      <c r="B4" s="61" t="s">
        <v>84</v>
      </c>
      <c r="C4" s="20">
        <v>330.90807100000001</v>
      </c>
      <c r="D4" s="20">
        <v>157.399</v>
      </c>
      <c r="E4" s="29">
        <f t="shared" ref="E4:E5" si="0">(C4/D4-1)*100</f>
        <v>110.23518002020344</v>
      </c>
      <c r="F4" s="21" t="s">
        <v>131</v>
      </c>
    </row>
    <row r="5" spans="1:6" x14ac:dyDescent="0.25">
      <c r="A5" s="28">
        <v>3</v>
      </c>
      <c r="B5" s="61" t="s">
        <v>48</v>
      </c>
      <c r="C5" s="20">
        <v>0</v>
      </c>
      <c r="D5" s="20">
        <v>2.3370000000000002</v>
      </c>
      <c r="E5" s="29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sheetPr codeName="Лист16"/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125</v>
      </c>
    </row>
    <row r="2" spans="1:5" ht="56.25" x14ac:dyDescent="0.25">
      <c r="A2" s="55" t="s">
        <v>100</v>
      </c>
      <c r="B2" s="56" t="s">
        <v>0</v>
      </c>
      <c r="C2" s="1" t="s">
        <v>126</v>
      </c>
      <c r="D2" s="1" t="s">
        <v>127</v>
      </c>
      <c r="E2" s="1" t="s">
        <v>72</v>
      </c>
    </row>
    <row r="3" spans="1:5" x14ac:dyDescent="0.25">
      <c r="B3" t="s">
        <v>42</v>
      </c>
      <c r="C3" s="40">
        <v>206.61199999999999</v>
      </c>
      <c r="D3" s="40">
        <v>320.56599999999997</v>
      </c>
    </row>
    <row r="4" spans="1:5" x14ac:dyDescent="0.25">
      <c r="B4" t="s">
        <v>43</v>
      </c>
      <c r="C4" s="40">
        <v>-62.989451476793249</v>
      </c>
      <c r="D4" s="40">
        <v>25.513924050632912</v>
      </c>
    </row>
    <row r="5" spans="1:5" x14ac:dyDescent="0.25">
      <c r="B5" t="s">
        <v>44</v>
      </c>
      <c r="C5" s="40">
        <v>7.4210000000000003</v>
      </c>
      <c r="D5" s="40">
        <v>1.1659999999999999</v>
      </c>
    </row>
    <row r="6" spans="1:5" x14ac:dyDescent="0.25">
      <c r="B6" t="s">
        <v>45</v>
      </c>
      <c r="C6" s="40">
        <v>175.55699999999999</v>
      </c>
      <c r="D6" s="40">
        <v>44.941000000000003</v>
      </c>
    </row>
    <row r="7" spans="1:5" x14ac:dyDescent="0.25">
      <c r="B7" t="s">
        <v>46</v>
      </c>
      <c r="C7" s="40">
        <v>359.45100000000002</v>
      </c>
      <c r="D7" s="40">
        <v>268.81200000000001</v>
      </c>
    </row>
    <row r="8" spans="1:5" x14ac:dyDescent="0.25">
      <c r="B8" t="s">
        <v>47</v>
      </c>
      <c r="C8" s="40">
        <v>109.453</v>
      </c>
      <c r="D8" s="40">
        <v>94.927999999999997</v>
      </c>
    </row>
    <row r="9" spans="1:5" x14ac:dyDescent="0.25">
      <c r="B9" t="s">
        <v>48</v>
      </c>
      <c r="C9" s="40">
        <v>184.572</v>
      </c>
      <c r="D9" s="40">
        <v>119.354</v>
      </c>
    </row>
    <row r="10" spans="1:5" x14ac:dyDescent="0.25">
      <c r="B10" t="s">
        <v>49</v>
      </c>
      <c r="C10" s="40">
        <v>220.12</v>
      </c>
      <c r="D10" s="40">
        <v>259.096</v>
      </c>
    </row>
    <row r="11" spans="1:5" x14ac:dyDescent="0.25">
      <c r="B11" t="s">
        <v>50</v>
      </c>
      <c r="C11" s="40">
        <v>2.0680000000000001</v>
      </c>
      <c r="D11" s="40">
        <v>3.375</v>
      </c>
    </row>
    <row r="12" spans="1:5" x14ac:dyDescent="0.25">
      <c r="B12" t="s">
        <v>51</v>
      </c>
      <c r="C12" s="40">
        <v>6.6280000000000001</v>
      </c>
      <c r="D12" s="40">
        <v>4.3220000000000001</v>
      </c>
    </row>
    <row r="13" spans="1:5" x14ac:dyDescent="0.25">
      <c r="B13" t="s">
        <v>52</v>
      </c>
      <c r="C13" s="40">
        <v>4.8170000000000002</v>
      </c>
      <c r="D13" s="40">
        <v>1.2470000000000001</v>
      </c>
    </row>
    <row r="14" spans="1:5" x14ac:dyDescent="0.25">
      <c r="B14" t="s">
        <v>53</v>
      </c>
      <c r="C14" s="40" t="s">
        <v>83</v>
      </c>
      <c r="D14" s="40" t="s">
        <v>83</v>
      </c>
    </row>
    <row r="15" spans="1:5" x14ac:dyDescent="0.25">
      <c r="B15" t="s">
        <v>54</v>
      </c>
      <c r="C15" s="40">
        <v>864.21100000000001</v>
      </c>
      <c r="D15" s="40">
        <v>664.51900000000001</v>
      </c>
    </row>
    <row r="16" spans="1:5" x14ac:dyDescent="0.25">
      <c r="B16" t="s">
        <v>55</v>
      </c>
      <c r="C16" s="40">
        <v>10.307</v>
      </c>
      <c r="D16" s="40">
        <v>-4.2110000000000003</v>
      </c>
    </row>
    <row r="17" spans="2:4" x14ac:dyDescent="0.25">
      <c r="B17" t="s">
        <v>56</v>
      </c>
      <c r="C17" s="40">
        <v>180.98070000000001</v>
      </c>
      <c r="D17" s="40">
        <v>186.3776</v>
      </c>
    </row>
    <row r="18" spans="2:4" x14ac:dyDescent="0.25">
      <c r="B18" t="s">
        <v>57</v>
      </c>
      <c r="C18" s="40">
        <v>40.823999999999998</v>
      </c>
      <c r="D18" s="40">
        <v>0</v>
      </c>
    </row>
    <row r="19" spans="2:4" x14ac:dyDescent="0.25">
      <c r="B19" t="s">
        <v>58</v>
      </c>
      <c r="C19" s="40">
        <v>3.8889999999999998</v>
      </c>
      <c r="D19" s="40">
        <v>19.561</v>
      </c>
    </row>
    <row r="20" spans="2:4" x14ac:dyDescent="0.25">
      <c r="B20" t="s">
        <v>59</v>
      </c>
      <c r="C20" s="40">
        <v>51.295999999999999</v>
      </c>
      <c r="D20" s="40">
        <v>-108.505</v>
      </c>
    </row>
    <row r="21" spans="2:4" x14ac:dyDescent="0.25">
      <c r="B21" t="s">
        <v>60</v>
      </c>
      <c r="C21" s="40">
        <v>670.35</v>
      </c>
      <c r="D21" s="40">
        <v>357.339</v>
      </c>
    </row>
    <row r="22" spans="2:4" x14ac:dyDescent="0.25">
      <c r="B22" t="s">
        <v>84</v>
      </c>
      <c r="C22" s="40">
        <v>238.35599999999999</v>
      </c>
      <c r="D22" s="40">
        <v>153.67699999999999</v>
      </c>
    </row>
    <row r="23" spans="2:4" x14ac:dyDescent="0.25">
      <c r="B23" t="s">
        <v>61</v>
      </c>
      <c r="C23" s="40">
        <v>-4.1139999999999999</v>
      </c>
      <c r="D23" s="40">
        <v>-12.052</v>
      </c>
    </row>
    <row r="24" spans="2:4" x14ac:dyDescent="0.25">
      <c r="B24" t="s">
        <v>62</v>
      </c>
      <c r="C24" s="40">
        <v>10.913</v>
      </c>
      <c r="D24" s="40">
        <v>-41.960999999999999</v>
      </c>
    </row>
    <row r="25" spans="2:4" x14ac:dyDescent="0.25">
      <c r="B25" t="s">
        <v>63</v>
      </c>
      <c r="C25" s="40">
        <v>100.453</v>
      </c>
      <c r="D25" s="40">
        <v>-91.082999999999998</v>
      </c>
    </row>
    <row r="26" spans="2:4" x14ac:dyDescent="0.25">
      <c r="B26" t="s">
        <v>64</v>
      </c>
      <c r="C26" s="40">
        <v>-80.768000000000001</v>
      </c>
      <c r="D26" s="40">
        <v>-4.0259999999999998</v>
      </c>
    </row>
    <row r="27" spans="2:4" x14ac:dyDescent="0.25">
      <c r="B27" t="s">
        <v>65</v>
      </c>
      <c r="C27" s="40">
        <v>145.405</v>
      </c>
      <c r="D27" s="40">
        <v>30.135000000000002</v>
      </c>
    </row>
    <row r="28" spans="2:4" x14ac:dyDescent="0.25">
      <c r="B28" t="s">
        <v>66</v>
      </c>
      <c r="C28" s="40">
        <v>14.337999999999999</v>
      </c>
      <c r="D28" s="40">
        <v>53.518999999999998</v>
      </c>
    </row>
    <row r="29" spans="2:4" x14ac:dyDescent="0.25">
      <c r="B29" t="s">
        <v>67</v>
      </c>
      <c r="C29" s="40">
        <v>0.64</v>
      </c>
      <c r="D29" s="40">
        <v>4.6429999999999998</v>
      </c>
    </row>
    <row r="30" spans="2:4" x14ac:dyDescent="0.25">
      <c r="B30" t="s">
        <v>68</v>
      </c>
      <c r="C30" s="40">
        <v>432.9537514099996</v>
      </c>
      <c r="D30" s="40">
        <v>117.01724991999976</v>
      </c>
    </row>
    <row r="31" spans="2:4" x14ac:dyDescent="0.25">
      <c r="B31" t="s">
        <v>69</v>
      </c>
      <c r="C31" s="40">
        <v>210.54300000000001</v>
      </c>
      <c r="D31" s="40">
        <v>17.297000000000001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sheetPr codeName="Лист17"/>
  <dimension ref="A1:P37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2.7109375" customWidth="1"/>
    <col min="3" max="4" width="9.42578125" bestFit="1" customWidth="1"/>
    <col min="5" max="5" width="11.28515625" bestFit="1" customWidth="1"/>
    <col min="13" max="13" width="16" customWidth="1"/>
    <col min="15" max="15" width="9.5703125" bestFit="1" customWidth="1"/>
    <col min="16" max="16" width="9.28515625" bestFit="1" customWidth="1"/>
  </cols>
  <sheetData>
    <row r="1" spans="1:16" x14ac:dyDescent="0.25">
      <c r="A1" t="s">
        <v>184</v>
      </c>
    </row>
    <row r="2" spans="1:16" ht="45" x14ac:dyDescent="0.25">
      <c r="A2" s="55" t="s">
        <v>185</v>
      </c>
      <c r="B2" s="56" t="s">
        <v>0</v>
      </c>
      <c r="C2" s="1" t="s">
        <v>186</v>
      </c>
      <c r="D2" s="1" t="s">
        <v>187</v>
      </c>
      <c r="E2" s="79"/>
    </row>
    <row r="3" spans="1:16" x14ac:dyDescent="0.25">
      <c r="A3" s="98">
        <v>1</v>
      </c>
      <c r="B3" s="23" t="s">
        <v>196</v>
      </c>
      <c r="C3" s="99">
        <v>3658</v>
      </c>
      <c r="D3" s="105">
        <v>4133</v>
      </c>
      <c r="E3">
        <v>7713390236</v>
      </c>
      <c r="O3" s="83"/>
      <c r="P3" s="83"/>
    </row>
    <row r="4" spans="1:16" x14ac:dyDescent="0.25">
      <c r="A4" s="98">
        <v>2</v>
      </c>
      <c r="B4" s="19" t="s">
        <v>54</v>
      </c>
      <c r="C4" s="99">
        <v>3638.98</v>
      </c>
      <c r="D4" s="105">
        <v>1674.473</v>
      </c>
      <c r="E4">
        <v>4205271785</v>
      </c>
      <c r="O4" s="83"/>
      <c r="P4" s="83"/>
    </row>
    <row r="5" spans="1:16" x14ac:dyDescent="0.25">
      <c r="A5" s="101">
        <v>3</v>
      </c>
      <c r="B5" s="87" t="s">
        <v>205</v>
      </c>
      <c r="C5" s="88">
        <v>2091.4140000000002</v>
      </c>
      <c r="D5" s="97">
        <v>1620.7329999999999</v>
      </c>
      <c r="E5">
        <v>7704784072</v>
      </c>
      <c r="O5" s="83"/>
      <c r="P5" s="83"/>
    </row>
    <row r="6" spans="1:16" x14ac:dyDescent="0.25">
      <c r="A6" s="101">
        <v>4</v>
      </c>
      <c r="B6" s="19" t="s">
        <v>69</v>
      </c>
      <c r="C6" s="99">
        <v>2021.5070000000001</v>
      </c>
      <c r="D6" s="105">
        <v>1130.4259999999999</v>
      </c>
      <c r="E6">
        <v>7716748537</v>
      </c>
      <c r="O6" s="83"/>
      <c r="P6" s="83"/>
    </row>
    <row r="7" spans="1:16" x14ac:dyDescent="0.25">
      <c r="A7" s="101">
        <v>5</v>
      </c>
      <c r="B7" s="19" t="s">
        <v>198</v>
      </c>
      <c r="C7" s="99">
        <v>816.81200000000001</v>
      </c>
      <c r="D7" s="105">
        <v>1310.0450000000001</v>
      </c>
      <c r="E7" t="s">
        <v>232</v>
      </c>
      <c r="F7" s="84"/>
      <c r="G7" s="84"/>
      <c r="O7" s="83"/>
      <c r="P7" s="83"/>
    </row>
    <row r="8" spans="1:16" x14ac:dyDescent="0.25">
      <c r="A8" s="101">
        <v>6</v>
      </c>
      <c r="B8" s="22" t="s">
        <v>45</v>
      </c>
      <c r="C8" s="99">
        <v>479.14059071999998</v>
      </c>
      <c r="D8" s="105">
        <v>371.32</v>
      </c>
      <c r="E8">
        <v>5407973316</v>
      </c>
      <c r="O8" s="83"/>
      <c r="P8" s="83"/>
    </row>
    <row r="9" spans="1:16" x14ac:dyDescent="0.25">
      <c r="A9" s="101">
        <v>7</v>
      </c>
      <c r="B9" s="19" t="s">
        <v>47</v>
      </c>
      <c r="C9" s="99">
        <v>405.74700000000001</v>
      </c>
      <c r="D9" s="105">
        <v>166.67699999999999</v>
      </c>
      <c r="E9">
        <v>5407487242</v>
      </c>
      <c r="O9" s="83"/>
      <c r="P9" s="83"/>
    </row>
    <row r="10" spans="1:16" x14ac:dyDescent="0.25">
      <c r="A10" s="101">
        <v>8</v>
      </c>
      <c r="B10" s="19" t="s">
        <v>56</v>
      </c>
      <c r="C10" s="99">
        <v>402.85899999999998</v>
      </c>
      <c r="D10" s="105">
        <v>241.96799999999999</v>
      </c>
      <c r="E10">
        <v>7730634468</v>
      </c>
      <c r="O10" s="83"/>
      <c r="P10" s="83"/>
    </row>
    <row r="11" spans="1:16" x14ac:dyDescent="0.25">
      <c r="A11" s="101">
        <v>9</v>
      </c>
      <c r="B11" s="23" t="s">
        <v>59</v>
      </c>
      <c r="C11" s="100">
        <v>400.45299999999997</v>
      </c>
      <c r="D11" s="100">
        <v>178.358</v>
      </c>
      <c r="E11" t="s">
        <v>163</v>
      </c>
      <c r="O11" s="83"/>
      <c r="P11" s="83"/>
    </row>
    <row r="12" spans="1:16" x14ac:dyDescent="0.25">
      <c r="A12" s="101">
        <v>10</v>
      </c>
      <c r="B12" s="23" t="s">
        <v>48</v>
      </c>
      <c r="C12" s="99">
        <v>387.72500000000002</v>
      </c>
      <c r="D12" s="105">
        <v>396.12049999999999</v>
      </c>
      <c r="E12">
        <v>7733812126</v>
      </c>
      <c r="O12" s="83"/>
      <c r="P12" s="83"/>
    </row>
    <row r="13" spans="1:16" x14ac:dyDescent="0.25">
      <c r="A13" s="101">
        <v>11</v>
      </c>
      <c r="B13" s="19" t="s">
        <v>57</v>
      </c>
      <c r="C13" s="88">
        <v>355.03699999999998</v>
      </c>
      <c r="D13" s="97">
        <v>123.78188800000001</v>
      </c>
      <c r="E13">
        <v>1659182700</v>
      </c>
      <c r="O13" s="83"/>
      <c r="P13" s="83"/>
    </row>
    <row r="14" spans="1:16" x14ac:dyDescent="0.25">
      <c r="A14" s="101">
        <v>12</v>
      </c>
      <c r="B14" s="19" t="s">
        <v>201</v>
      </c>
      <c r="C14" s="99">
        <v>303.40699999999998</v>
      </c>
      <c r="D14" s="105">
        <v>213.822</v>
      </c>
      <c r="E14">
        <v>6162070130</v>
      </c>
      <c r="O14" s="83"/>
      <c r="P14" s="83"/>
    </row>
    <row r="15" spans="1:16" x14ac:dyDescent="0.25">
      <c r="A15" s="101">
        <v>13</v>
      </c>
      <c r="B15" s="19" t="s">
        <v>207</v>
      </c>
      <c r="C15" s="99">
        <v>283.98099999999999</v>
      </c>
      <c r="D15" s="105">
        <v>231.39</v>
      </c>
      <c r="E15">
        <v>7702820127</v>
      </c>
      <c r="O15" s="83"/>
      <c r="P15" s="83"/>
    </row>
    <row r="16" spans="1:16" x14ac:dyDescent="0.25">
      <c r="A16" s="101">
        <v>14</v>
      </c>
      <c r="B16" s="23" t="s">
        <v>84</v>
      </c>
      <c r="C16" s="88">
        <v>277.02</v>
      </c>
      <c r="D16" s="97">
        <v>447.12648200000001</v>
      </c>
      <c r="E16">
        <v>7715825027</v>
      </c>
      <c r="O16" s="83"/>
      <c r="P16" s="83"/>
    </row>
    <row r="17" spans="1:16" x14ac:dyDescent="0.25">
      <c r="A17" s="101">
        <v>15</v>
      </c>
      <c r="B17" s="23" t="s">
        <v>44</v>
      </c>
      <c r="C17" s="88">
        <v>271.10700000000003</v>
      </c>
      <c r="D17" s="97">
        <v>7.5629999999999997</v>
      </c>
      <c r="E17">
        <v>7704472891</v>
      </c>
      <c r="O17" s="83"/>
      <c r="P17" s="83"/>
    </row>
    <row r="18" spans="1:16" x14ac:dyDescent="0.25">
      <c r="A18" s="101">
        <v>16</v>
      </c>
      <c r="B18" s="19" t="s">
        <v>175</v>
      </c>
      <c r="C18" s="99">
        <v>233.62</v>
      </c>
      <c r="D18" s="105">
        <v>126.831</v>
      </c>
      <c r="E18" t="s">
        <v>176</v>
      </c>
      <c r="O18" s="83"/>
      <c r="P18" s="83"/>
    </row>
    <row r="19" spans="1:16" x14ac:dyDescent="0.25">
      <c r="A19" s="101">
        <v>17</v>
      </c>
      <c r="B19" s="23" t="s">
        <v>66</v>
      </c>
      <c r="C19" s="88">
        <v>220.28899999999999</v>
      </c>
      <c r="D19" s="97">
        <v>84.617999999999995</v>
      </c>
      <c r="E19">
        <v>4205219217</v>
      </c>
      <c r="O19" s="83"/>
      <c r="P19" s="83"/>
    </row>
    <row r="20" spans="1:16" x14ac:dyDescent="0.25">
      <c r="A20" s="101">
        <v>18</v>
      </c>
      <c r="B20" s="19" t="s">
        <v>197</v>
      </c>
      <c r="C20" s="99">
        <v>206.66300000000001</v>
      </c>
      <c r="D20" s="105">
        <v>51.905999999999999</v>
      </c>
      <c r="E20" t="s">
        <v>233</v>
      </c>
      <c r="F20" s="84"/>
      <c r="G20" s="84"/>
      <c r="O20" s="83"/>
      <c r="P20" s="83"/>
    </row>
    <row r="21" spans="1:16" x14ac:dyDescent="0.25">
      <c r="A21" s="101">
        <v>19</v>
      </c>
      <c r="B21" s="19" t="s">
        <v>204</v>
      </c>
      <c r="C21" s="88">
        <v>152.44900000000001</v>
      </c>
      <c r="D21" s="97">
        <v>77.519000000000005</v>
      </c>
      <c r="E21">
        <v>7728771940</v>
      </c>
      <c r="O21" s="83"/>
      <c r="P21" s="83"/>
    </row>
    <row r="22" spans="1:16" x14ac:dyDescent="0.25">
      <c r="A22" s="101">
        <v>20</v>
      </c>
      <c r="B22" s="19" t="s">
        <v>208</v>
      </c>
      <c r="C22" s="99">
        <v>142.886</v>
      </c>
      <c r="D22" s="105">
        <v>257.95</v>
      </c>
      <c r="E22">
        <v>7325081622</v>
      </c>
      <c r="O22" s="83"/>
      <c r="P22" s="83"/>
    </row>
    <row r="23" spans="1:16" x14ac:dyDescent="0.25">
      <c r="A23" s="101">
        <v>21</v>
      </c>
      <c r="B23" s="22" t="s">
        <v>202</v>
      </c>
      <c r="C23" s="99">
        <v>135.79400000000001</v>
      </c>
      <c r="D23" s="105">
        <v>78.358999999999995</v>
      </c>
      <c r="E23">
        <v>6162073437</v>
      </c>
      <c r="O23" s="83"/>
      <c r="P23" s="83"/>
    </row>
    <row r="24" spans="1:16" x14ac:dyDescent="0.25">
      <c r="A24" s="101">
        <v>22</v>
      </c>
      <c r="B24" s="23" t="s">
        <v>169</v>
      </c>
      <c r="C24" s="88">
        <v>129.297</v>
      </c>
      <c r="D24" s="97">
        <v>43.482999999999997</v>
      </c>
      <c r="E24">
        <v>5260355389</v>
      </c>
      <c r="O24" s="83"/>
      <c r="P24" s="83"/>
    </row>
    <row r="25" spans="1:16" x14ac:dyDescent="0.25">
      <c r="A25" s="101">
        <v>23</v>
      </c>
      <c r="B25" s="23" t="s">
        <v>223</v>
      </c>
      <c r="C25" s="108">
        <v>127</v>
      </c>
      <c r="D25" s="108">
        <v>85.552999999999997</v>
      </c>
      <c r="E25">
        <v>7703739359</v>
      </c>
      <c r="O25" s="83"/>
      <c r="P25" s="83"/>
    </row>
    <row r="26" spans="1:16" x14ac:dyDescent="0.25">
      <c r="A26" s="101">
        <v>24</v>
      </c>
      <c r="B26" s="19" t="s">
        <v>200</v>
      </c>
      <c r="C26" s="99">
        <v>124.26</v>
      </c>
      <c r="D26" s="105">
        <v>100.512</v>
      </c>
      <c r="E26">
        <v>3664223480</v>
      </c>
      <c r="O26" s="83"/>
      <c r="P26" s="83"/>
    </row>
    <row r="27" spans="1:16" x14ac:dyDescent="0.25">
      <c r="A27" s="101">
        <v>25</v>
      </c>
      <c r="B27" s="23" t="s">
        <v>64</v>
      </c>
      <c r="C27" s="99">
        <v>103.117</v>
      </c>
      <c r="D27" s="105">
        <v>-143.81299999999999</v>
      </c>
      <c r="E27">
        <v>5260271530</v>
      </c>
    </row>
    <row r="28" spans="1:16" x14ac:dyDescent="0.25">
      <c r="A28" s="101">
        <v>26</v>
      </c>
      <c r="B28" s="19" t="s">
        <v>212</v>
      </c>
      <c r="C28" s="99">
        <v>72.384</v>
      </c>
      <c r="D28" s="105">
        <v>55.170999999999999</v>
      </c>
      <c r="E28">
        <v>6316103050</v>
      </c>
    </row>
    <row r="29" spans="1:16" x14ac:dyDescent="0.25">
      <c r="A29" s="101">
        <v>27</v>
      </c>
      <c r="B29" s="19" t="s">
        <v>51</v>
      </c>
      <c r="C29" s="99">
        <v>62.886000000000003</v>
      </c>
      <c r="D29" s="105">
        <v>21.364999999999998</v>
      </c>
      <c r="E29">
        <v>7704493556</v>
      </c>
    </row>
    <row r="30" spans="1:16" x14ac:dyDescent="0.25">
      <c r="A30" s="101">
        <v>28</v>
      </c>
      <c r="B30" s="23" t="s">
        <v>199</v>
      </c>
      <c r="C30" s="99">
        <v>19.428999999999998</v>
      </c>
      <c r="D30" s="105">
        <v>15.301</v>
      </c>
      <c r="E30">
        <v>9201526872</v>
      </c>
    </row>
    <row r="31" spans="1:16" x14ac:dyDescent="0.25">
      <c r="A31" s="101">
        <v>29</v>
      </c>
      <c r="B31" s="23" t="s">
        <v>62</v>
      </c>
      <c r="C31" s="99">
        <v>19.02</v>
      </c>
      <c r="D31" s="105">
        <v>42.768000000000001</v>
      </c>
      <c r="E31">
        <v>7838492459</v>
      </c>
    </row>
    <row r="32" spans="1:16" x14ac:dyDescent="0.25">
      <c r="A32" s="101">
        <v>30</v>
      </c>
      <c r="B32" s="19" t="s">
        <v>203</v>
      </c>
      <c r="C32" s="99">
        <v>13.746</v>
      </c>
      <c r="D32" s="105">
        <v>3.8639999999999999</v>
      </c>
      <c r="E32">
        <v>7725850061</v>
      </c>
    </row>
    <row r="33" spans="1:5" x14ac:dyDescent="0.25">
      <c r="A33" s="101">
        <v>31</v>
      </c>
      <c r="B33" s="19" t="s">
        <v>210</v>
      </c>
      <c r="C33" s="99">
        <v>9.8849999999999998</v>
      </c>
      <c r="D33" s="105">
        <v>10.589</v>
      </c>
      <c r="E33" t="s">
        <v>215</v>
      </c>
    </row>
    <row r="34" spans="1:5" x14ac:dyDescent="0.25">
      <c r="A34" s="101">
        <v>32</v>
      </c>
      <c r="B34" s="19" t="s">
        <v>225</v>
      </c>
      <c r="C34" s="108">
        <v>1.4670000000000001</v>
      </c>
      <c r="D34" s="108">
        <v>103.496</v>
      </c>
      <c r="E34">
        <v>9701125685</v>
      </c>
    </row>
    <row r="35" spans="1:5" x14ac:dyDescent="0.25">
      <c r="A35" s="101">
        <v>33</v>
      </c>
      <c r="B35" s="19" t="s">
        <v>211</v>
      </c>
      <c r="C35" s="99">
        <v>0.18</v>
      </c>
      <c r="D35" s="105">
        <v>4.0579999999999998</v>
      </c>
      <c r="E35">
        <v>2465260220</v>
      </c>
    </row>
    <row r="36" spans="1:5" x14ac:dyDescent="0.25">
      <c r="A36" s="101">
        <v>34</v>
      </c>
      <c r="B36" s="23" t="s">
        <v>206</v>
      </c>
      <c r="C36" s="99">
        <v>-27.094999999999999</v>
      </c>
      <c r="D36" s="105">
        <v>-6.8630000000000004</v>
      </c>
      <c r="E36">
        <v>7705974076</v>
      </c>
    </row>
    <row r="37" spans="1:5" x14ac:dyDescent="0.25">
      <c r="D37" s="36"/>
    </row>
  </sheetData>
  <autoFilter ref="A2:K2" xr:uid="{AD3C58CE-4D0E-4AF8-908E-551984FD9555}">
    <sortState xmlns:xlrd2="http://schemas.microsoft.com/office/spreadsheetml/2017/richdata2" ref="A3:K36">
      <sortCondition descending="1" ref="C2"/>
    </sortState>
  </autoFilter>
  <sortState xmlns:xlrd2="http://schemas.microsoft.com/office/spreadsheetml/2017/richdata2" ref="A3:D26">
    <sortCondition descending="1" ref="C3:C26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sheetPr codeName="Лист18"/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143</v>
      </c>
    </row>
    <row r="2" spans="1:5" ht="78.75" x14ac:dyDescent="0.25">
      <c r="A2" s="55" t="s">
        <v>100</v>
      </c>
      <c r="B2" s="56" t="s">
        <v>0</v>
      </c>
      <c r="C2" s="64" t="s">
        <v>142</v>
      </c>
      <c r="D2" s="64" t="s">
        <v>141</v>
      </c>
      <c r="E2" s="64" t="s">
        <v>72</v>
      </c>
    </row>
    <row r="3" spans="1:5" x14ac:dyDescent="0.25">
      <c r="B3" t="s">
        <v>42</v>
      </c>
      <c r="C3" s="68">
        <v>2.5705970825477751</v>
      </c>
      <c r="D3" s="68">
        <v>1.5532194130853729</v>
      </c>
      <c r="E3">
        <f>(C3/D3-1)*100</f>
        <v>65.501220297101838</v>
      </c>
    </row>
    <row r="4" spans="1:5" x14ac:dyDescent="0.25">
      <c r="B4" t="s">
        <v>43</v>
      </c>
      <c r="C4" s="68">
        <v>0</v>
      </c>
      <c r="D4" s="68"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68">
        <v>4</v>
      </c>
      <c r="D5" s="68">
        <v>3</v>
      </c>
      <c r="E5">
        <f t="shared" si="0"/>
        <v>33.333333333333329</v>
      </c>
    </row>
    <row r="6" spans="1:5" x14ac:dyDescent="0.25">
      <c r="B6" t="s">
        <v>45</v>
      </c>
      <c r="C6" s="68">
        <v>2.1890000000000001</v>
      </c>
      <c r="D6" s="68">
        <v>1.534</v>
      </c>
      <c r="E6">
        <f t="shared" si="0"/>
        <v>42.698826597131692</v>
      </c>
    </row>
    <row r="7" spans="1:5" x14ac:dyDescent="0.25">
      <c r="B7" t="s">
        <v>46</v>
      </c>
      <c r="C7" s="68">
        <v>0.9</v>
      </c>
      <c r="D7" s="68">
        <v>0.6</v>
      </c>
      <c r="E7">
        <f t="shared" si="0"/>
        <v>50</v>
      </c>
    </row>
    <row r="8" spans="1:5" x14ac:dyDescent="0.25">
      <c r="B8" t="s">
        <v>47</v>
      </c>
      <c r="C8" s="68">
        <v>0</v>
      </c>
      <c r="D8" s="68">
        <v>0</v>
      </c>
      <c r="E8" t="e">
        <f t="shared" si="0"/>
        <v>#DIV/0!</v>
      </c>
    </row>
    <row r="9" spans="1:5" x14ac:dyDescent="0.25">
      <c r="B9" t="s">
        <v>48</v>
      </c>
      <c r="C9" s="68">
        <v>3.3319999999999999</v>
      </c>
      <c r="D9" s="68">
        <v>1.956</v>
      </c>
      <c r="E9">
        <f t="shared" si="0"/>
        <v>70.347648261758678</v>
      </c>
    </row>
    <row r="10" spans="1:5" x14ac:dyDescent="0.25">
      <c r="B10" t="s">
        <v>49</v>
      </c>
      <c r="C10" s="68">
        <v>0</v>
      </c>
      <c r="D10" s="68">
        <v>0</v>
      </c>
      <c r="E10" t="e">
        <f t="shared" si="0"/>
        <v>#DIV/0!</v>
      </c>
    </row>
    <row r="11" spans="1:5" x14ac:dyDescent="0.25">
      <c r="B11" t="s">
        <v>50</v>
      </c>
      <c r="C11" s="68">
        <v>1.524</v>
      </c>
      <c r="D11" s="68">
        <v>2.226</v>
      </c>
      <c r="E11">
        <f t="shared" si="0"/>
        <v>-31.536388140161719</v>
      </c>
    </row>
    <row r="12" spans="1:5" x14ac:dyDescent="0.25">
      <c r="B12" t="s">
        <v>51</v>
      </c>
      <c r="C12" s="68">
        <v>1.7</v>
      </c>
      <c r="D12" s="68">
        <v>1.25</v>
      </c>
      <c r="E12">
        <f t="shared" si="0"/>
        <v>35.999999999999986</v>
      </c>
    </row>
    <row r="13" spans="1:5" x14ac:dyDescent="0.25">
      <c r="B13" t="s">
        <v>52</v>
      </c>
      <c r="C13" s="68">
        <v>3.6</v>
      </c>
      <c r="D13" s="68">
        <v>3.1</v>
      </c>
      <c r="E13">
        <f t="shared" si="0"/>
        <v>16.129032258064523</v>
      </c>
    </row>
    <row r="14" spans="1:5" x14ac:dyDescent="0.25">
      <c r="B14" t="s">
        <v>53</v>
      </c>
      <c r="C14" s="68" t="s">
        <v>165</v>
      </c>
      <c r="D14" s="68" t="s">
        <v>165</v>
      </c>
      <c r="E14" t="e">
        <f t="shared" si="0"/>
        <v>#VALUE!</v>
      </c>
    </row>
    <row r="15" spans="1:5" x14ac:dyDescent="0.25">
      <c r="B15" t="s">
        <v>54</v>
      </c>
      <c r="C15" s="68">
        <v>0</v>
      </c>
      <c r="D15" s="68">
        <v>0</v>
      </c>
      <c r="E15" t="e">
        <f t="shared" si="0"/>
        <v>#DIV/0!</v>
      </c>
    </row>
    <row r="16" spans="1:5" x14ac:dyDescent="0.25">
      <c r="B16" t="s">
        <v>55</v>
      </c>
      <c r="C16" s="68">
        <v>2.8610000000000002</v>
      </c>
      <c r="D16" s="68">
        <v>1.5640000000000001</v>
      </c>
      <c r="E16">
        <f t="shared" si="0"/>
        <v>82.92838874680308</v>
      </c>
    </row>
    <row r="17" spans="2:5" x14ac:dyDescent="0.25">
      <c r="B17" t="s">
        <v>56</v>
      </c>
      <c r="C17" s="68">
        <v>15.64</v>
      </c>
      <c r="D17" s="68">
        <v>13.784000000000001</v>
      </c>
      <c r="E17">
        <f t="shared" si="0"/>
        <v>13.464886825304689</v>
      </c>
    </row>
    <row r="18" spans="2:5" x14ac:dyDescent="0.25">
      <c r="B18" t="s">
        <v>57</v>
      </c>
      <c r="C18" s="68">
        <v>2.4209999999999998</v>
      </c>
      <c r="D18" s="68">
        <v>0.59199999999999997</v>
      </c>
      <c r="E18">
        <f t="shared" si="0"/>
        <v>308.95270270270271</v>
      </c>
    </row>
    <row r="19" spans="2:5" x14ac:dyDescent="0.25">
      <c r="B19" t="s">
        <v>58</v>
      </c>
      <c r="C19" s="68">
        <v>1.6819999999999999</v>
      </c>
      <c r="D19" s="68">
        <v>0.98</v>
      </c>
      <c r="E19">
        <f t="shared" si="0"/>
        <v>71.632653061224488</v>
      </c>
    </row>
    <row r="20" spans="2:5" x14ac:dyDescent="0.25">
      <c r="B20" t="s">
        <v>59</v>
      </c>
      <c r="C20" s="68">
        <v>2.1</v>
      </c>
      <c r="D20" s="68">
        <v>2</v>
      </c>
      <c r="E20">
        <f t="shared" si="0"/>
        <v>5.0000000000000044</v>
      </c>
    </row>
    <row r="21" spans="2:5" x14ac:dyDescent="0.25">
      <c r="B21" t="s">
        <v>60</v>
      </c>
      <c r="C21" s="68">
        <v>2.4039999999999999</v>
      </c>
      <c r="D21" s="68">
        <v>1.9670000000000001</v>
      </c>
      <c r="E21">
        <f t="shared" si="0"/>
        <v>22.216573462125044</v>
      </c>
    </row>
    <row r="22" spans="2:5" x14ac:dyDescent="0.25">
      <c r="B22" t="s">
        <v>84</v>
      </c>
      <c r="C22" s="68">
        <v>0</v>
      </c>
      <c r="D22" s="68">
        <v>0</v>
      </c>
      <c r="E22" t="e">
        <f t="shared" si="0"/>
        <v>#DIV/0!</v>
      </c>
    </row>
    <row r="23" spans="2:5" x14ac:dyDescent="0.25">
      <c r="B23" t="s">
        <v>61</v>
      </c>
      <c r="C23" s="68">
        <v>2.1219999999999999</v>
      </c>
      <c r="D23" s="68">
        <v>1.5744</v>
      </c>
      <c r="E23">
        <f t="shared" si="0"/>
        <v>34.781504065040636</v>
      </c>
    </row>
    <row r="24" spans="2:5" x14ac:dyDescent="0.25">
      <c r="B24" t="s">
        <v>62</v>
      </c>
      <c r="C24" s="68">
        <v>0</v>
      </c>
      <c r="D24" s="68">
        <v>0</v>
      </c>
      <c r="E24" t="e">
        <f t="shared" si="0"/>
        <v>#DIV/0!</v>
      </c>
    </row>
    <row r="25" spans="2:5" x14ac:dyDescent="0.25">
      <c r="B25" t="s">
        <v>63</v>
      </c>
      <c r="C25" s="68">
        <v>2</v>
      </c>
      <c r="D25" s="68">
        <v>1.9</v>
      </c>
      <c r="E25">
        <f t="shared" si="0"/>
        <v>5.2631578947368363</v>
      </c>
    </row>
    <row r="26" spans="2:5" x14ac:dyDescent="0.25">
      <c r="B26" t="s">
        <v>64</v>
      </c>
      <c r="C26" s="68">
        <v>1.3149999999999999</v>
      </c>
      <c r="D26" s="68">
        <v>0.64400000000000002</v>
      </c>
      <c r="E26">
        <f t="shared" si="0"/>
        <v>104.19254658385091</v>
      </c>
    </row>
    <row r="27" spans="2:5" x14ac:dyDescent="0.25">
      <c r="B27" t="s">
        <v>65</v>
      </c>
      <c r="C27" s="68">
        <v>0</v>
      </c>
      <c r="D27" s="68">
        <v>0</v>
      </c>
      <c r="E27" t="e">
        <f t="shared" si="0"/>
        <v>#DIV/0!</v>
      </c>
    </row>
    <row r="28" spans="2:5" x14ac:dyDescent="0.25">
      <c r="B28" t="s">
        <v>66</v>
      </c>
      <c r="C28" s="68">
        <v>1.4</v>
      </c>
      <c r="D28" s="68">
        <v>1</v>
      </c>
      <c r="E28">
        <f t="shared" si="0"/>
        <v>39.999999999999993</v>
      </c>
    </row>
    <row r="29" spans="2:5" x14ac:dyDescent="0.25">
      <c r="B29" t="s">
        <v>67</v>
      </c>
      <c r="C29" s="68">
        <v>2.8</v>
      </c>
      <c r="D29" s="68">
        <v>2.8</v>
      </c>
      <c r="E29">
        <f t="shared" si="0"/>
        <v>0</v>
      </c>
    </row>
    <row r="30" spans="2:5" x14ac:dyDescent="0.25">
      <c r="B30" t="s">
        <v>68</v>
      </c>
      <c r="C30" s="68">
        <v>0</v>
      </c>
      <c r="D30" s="68">
        <v>0</v>
      </c>
      <c r="E30" t="e">
        <f t="shared" si="0"/>
        <v>#DIV/0!</v>
      </c>
    </row>
    <row r="31" spans="2:5" x14ac:dyDescent="0.25">
      <c r="B31" t="s">
        <v>69</v>
      </c>
      <c r="C31" s="68">
        <v>1.5</v>
      </c>
      <c r="D31" s="68"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sheetPr codeName="Лист19"/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144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145</v>
      </c>
      <c r="D2" s="52" t="s">
        <v>146</v>
      </c>
      <c r="E2" s="51" t="s">
        <v>114</v>
      </c>
    </row>
    <row r="3" spans="1:5" x14ac:dyDescent="0.25">
      <c r="B3" t="s">
        <v>5</v>
      </c>
      <c r="C3" s="11" t="e">
        <f>VLOOKUP(B3,#REF!,6,FALSE)/1000</f>
        <v>#REF!</v>
      </c>
      <c r="D3" s="11" t="e">
        <f>VLOOKUP(B3,#REF!,4,FALSE)/1000</f>
        <v>#REF!</v>
      </c>
    </row>
    <row r="4" spans="1:5" x14ac:dyDescent="0.25">
      <c r="B4" t="s">
        <v>6</v>
      </c>
      <c r="C4" s="11" t="e">
        <f>VLOOKUP(B4,#REF!,6,FALSE)/1000</f>
        <v>#REF!</v>
      </c>
      <c r="D4" s="11" t="e">
        <f>VLOOKUP(B4,#REF!,4,FALSE)/1000</f>
        <v>#REF!</v>
      </c>
    </row>
    <row r="5" spans="1:5" x14ac:dyDescent="0.25">
      <c r="B5" t="s">
        <v>7</v>
      </c>
      <c r="C5" s="11" t="e">
        <f>VLOOKUP(B5,#REF!,6,FALSE)/1000</f>
        <v>#REF!</v>
      </c>
      <c r="D5" s="11" t="e">
        <f>VLOOKUP(B5,#REF!,4,FALSE)/1000</f>
        <v>#REF!</v>
      </c>
    </row>
    <row r="6" spans="1:5" x14ac:dyDescent="0.25">
      <c r="B6" t="s">
        <v>8</v>
      </c>
      <c r="C6" s="11" t="e">
        <f>VLOOKUP(B6,#REF!,6,FALSE)/1000</f>
        <v>#REF!</v>
      </c>
      <c r="D6" s="11" t="e">
        <f>VLOOKUP(B6,#REF!,4,FALSE)/1000</f>
        <v>#REF!</v>
      </c>
    </row>
    <row r="7" spans="1:5" x14ac:dyDescent="0.25">
      <c r="B7" t="s">
        <v>9</v>
      </c>
      <c r="C7" s="11" t="e">
        <f>VLOOKUP(B7,#REF!,6,FALSE)/1000</f>
        <v>#REF!</v>
      </c>
      <c r="D7" s="11" t="e">
        <f>VLOOKUP(B7,#REF!,4,FALSE)/1000</f>
        <v>#REF!</v>
      </c>
    </row>
    <row r="8" spans="1:5" x14ac:dyDescent="0.25">
      <c r="B8" t="s">
        <v>10</v>
      </c>
      <c r="C8" s="11" t="e">
        <f>VLOOKUP(B8,#REF!,6,FALSE)/1000</f>
        <v>#REF!</v>
      </c>
      <c r="D8" s="11" t="e">
        <f>VLOOKUP(B8,#REF!,4,FALSE)/1000</f>
        <v>#REF!</v>
      </c>
    </row>
    <row r="9" spans="1:5" x14ac:dyDescent="0.25">
      <c r="B9" t="s">
        <v>11</v>
      </c>
      <c r="C9" s="11" t="e">
        <f>VLOOKUP(B9,#REF!,6,FALSE)/1000</f>
        <v>#REF!</v>
      </c>
      <c r="D9" s="11" t="e">
        <f>VLOOKUP(B9,#REF!,4,FALSE)/1000</f>
        <v>#REF!</v>
      </c>
    </row>
    <row r="10" spans="1:5" x14ac:dyDescent="0.25">
      <c r="B10" t="s">
        <v>12</v>
      </c>
      <c r="C10" s="11" t="e">
        <f>VLOOKUP(B10,#REF!,6,FALSE)/1000</f>
        <v>#REF!</v>
      </c>
      <c r="D10" s="11" t="e">
        <f>VLOOKUP(B10,#REF!,4,FALSE)/1000</f>
        <v>#REF!</v>
      </c>
    </row>
    <row r="11" spans="1:5" x14ac:dyDescent="0.25">
      <c r="B11" t="s">
        <v>13</v>
      </c>
      <c r="C11" s="11" t="e">
        <f>VLOOKUP(B11,#REF!,6,FALSE)/1000</f>
        <v>#REF!</v>
      </c>
      <c r="D11" s="11" t="e">
        <f>VLOOKUP(B11,#REF!,4,FALSE)/1000</f>
        <v>#REF!</v>
      </c>
    </row>
    <row r="12" spans="1:5" x14ac:dyDescent="0.25">
      <c r="B12" t="s">
        <v>14</v>
      </c>
      <c r="C12" s="11" t="e">
        <f>VLOOKUP(B12,#REF!,6,FALSE)/1000</f>
        <v>#REF!</v>
      </c>
      <c r="D12" s="11" t="e">
        <f>VLOOKUP(B12,#REF!,4,FALSE)/1000</f>
        <v>#REF!</v>
      </c>
    </row>
    <row r="13" spans="1:5" x14ac:dyDescent="0.25">
      <c r="B13" t="s">
        <v>15</v>
      </c>
      <c r="C13" s="11" t="e">
        <f>VLOOKUP(B13,#REF!,6,FALSE)/1000</f>
        <v>#REF!</v>
      </c>
      <c r="D13" s="11" t="e">
        <f>VLOOKUP(B13,#REF!,4,FALSE)/1000</f>
        <v>#REF!</v>
      </c>
    </row>
    <row r="14" spans="1:5" x14ac:dyDescent="0.25">
      <c r="B14" t="s">
        <v>16</v>
      </c>
      <c r="C14" s="11" t="e">
        <f>VLOOKUP(B14,#REF!,6,FALSE)/1000</f>
        <v>#REF!</v>
      </c>
      <c r="D14" s="11" t="e">
        <f>VLOOKUP(B14,#REF!,4,FALSE)/1000</f>
        <v>#REF!</v>
      </c>
    </row>
    <row r="15" spans="1:5" x14ac:dyDescent="0.25">
      <c r="B15" t="s">
        <v>17</v>
      </c>
      <c r="C15" s="11" t="e">
        <f>VLOOKUP(B15,#REF!,6,FALSE)/1000</f>
        <v>#REF!</v>
      </c>
      <c r="D15" s="11" t="e">
        <f>VLOOKUP(B15,#REF!,4,FALSE)/1000</f>
        <v>#REF!</v>
      </c>
    </row>
    <row r="16" spans="1:5" x14ac:dyDescent="0.25">
      <c r="B16" t="s">
        <v>18</v>
      </c>
      <c r="C16" s="11" t="e">
        <f>VLOOKUP(B16,#REF!,6,FALSE)/1000</f>
        <v>#REF!</v>
      </c>
      <c r="D16" s="11" t="e">
        <f>VLOOKUP(B16,#REF!,4,FALSE)/1000</f>
        <v>#REF!</v>
      </c>
    </row>
    <row r="17" spans="2:4" x14ac:dyDescent="0.25">
      <c r="B17" t="s">
        <v>19</v>
      </c>
      <c r="C17" s="11" t="e">
        <f>VLOOKUP(B17,#REF!,6,FALSE)/1000</f>
        <v>#REF!</v>
      </c>
      <c r="D17" s="11" t="e">
        <f>VLOOKUP(B17,#REF!,4,FALSE)/1000</f>
        <v>#REF!</v>
      </c>
    </row>
    <row r="18" spans="2:4" x14ac:dyDescent="0.25">
      <c r="B18" t="s">
        <v>20</v>
      </c>
      <c r="C18" s="11" t="e">
        <f>VLOOKUP(B18,#REF!,6,FALSE)/1000</f>
        <v>#REF!</v>
      </c>
      <c r="D18" s="11" t="e">
        <f>VLOOKUP(B18,#REF!,4,FALSE)/1000</f>
        <v>#REF!</v>
      </c>
    </row>
    <row r="19" spans="2:4" x14ac:dyDescent="0.25">
      <c r="B19" t="s">
        <v>21</v>
      </c>
      <c r="C19" s="11" t="e">
        <f>VLOOKUP(B19,#REF!,6,FALSE)/1000</f>
        <v>#REF!</v>
      </c>
      <c r="D19" s="11" t="e">
        <f>VLOOKUP(B19,#REF!,4,FALSE)/1000</f>
        <v>#REF!</v>
      </c>
    </row>
    <row r="20" spans="2:4" x14ac:dyDescent="0.25">
      <c r="B20" t="s">
        <v>22</v>
      </c>
      <c r="C20" s="11" t="e">
        <f>VLOOKUP(B20,#REF!,6,FALSE)/1000</f>
        <v>#REF!</v>
      </c>
      <c r="D20" s="11" t="e">
        <f>VLOOKUP(B20,#REF!,4,FALSE)/1000</f>
        <v>#REF!</v>
      </c>
    </row>
    <row r="21" spans="2:4" x14ac:dyDescent="0.25">
      <c r="B21" t="s">
        <v>23</v>
      </c>
      <c r="C21" s="11" t="e">
        <f>VLOOKUP(B21,#REF!,6,FALSE)/1000</f>
        <v>#REF!</v>
      </c>
      <c r="D21" s="11" t="e">
        <f>VLOOKUP(B21,#REF!,4,FALSE)/1000</f>
        <v>#REF!</v>
      </c>
    </row>
    <row r="22" spans="2:4" x14ac:dyDescent="0.25">
      <c r="B22" t="s">
        <v>24</v>
      </c>
      <c r="C22" s="11" t="e">
        <f>VLOOKUP(B22,#REF!,6,FALSE)/1000</f>
        <v>#REF!</v>
      </c>
      <c r="D22" s="11" t="e">
        <f>VLOOKUP(B22,#REF!,4,FALSE)/1000</f>
        <v>#REF!</v>
      </c>
    </row>
    <row r="23" spans="2:4" x14ac:dyDescent="0.25">
      <c r="B23" t="s">
        <v>25</v>
      </c>
      <c r="C23" s="11" t="e">
        <f>VLOOKUP(B23,#REF!,6,FALSE)/1000</f>
        <v>#REF!</v>
      </c>
      <c r="D23" s="11" t="e">
        <f>VLOOKUP(B23,#REF!,4,FALSE)/1000</f>
        <v>#REF!</v>
      </c>
    </row>
    <row r="24" spans="2:4" x14ac:dyDescent="0.25">
      <c r="B24" t="s">
        <v>26</v>
      </c>
      <c r="C24" s="11" t="e">
        <f>VLOOKUP(B24,#REF!,6,FALSE)/1000</f>
        <v>#REF!</v>
      </c>
      <c r="D24" s="11" t="e">
        <f>VLOOKUP(B24,#REF!,4,FALSE)/1000</f>
        <v>#REF!</v>
      </c>
    </row>
    <row r="25" spans="2:4" x14ac:dyDescent="0.25">
      <c r="B25" t="s">
        <v>27</v>
      </c>
      <c r="C25" s="11" t="e">
        <f>VLOOKUP(B25,#REF!,6,FALSE)/1000</f>
        <v>#REF!</v>
      </c>
      <c r="D25" s="11" t="e">
        <f>VLOOKUP(B25,#REF!,4,FALSE)/1000</f>
        <v>#REF!</v>
      </c>
    </row>
    <row r="26" spans="2:4" x14ac:dyDescent="0.25">
      <c r="B26" t="s">
        <v>28</v>
      </c>
      <c r="C26" s="11" t="e">
        <f>VLOOKUP(B26,#REF!,6,FALSE)/1000</f>
        <v>#REF!</v>
      </c>
      <c r="D26" s="11" t="e">
        <f>VLOOKUP(B26,#REF!,4,FALSE)/1000</f>
        <v>#REF!</v>
      </c>
    </row>
    <row r="27" spans="2:4" x14ac:dyDescent="0.25">
      <c r="B27" t="s">
        <v>29</v>
      </c>
      <c r="C27" s="11" t="e">
        <f>VLOOKUP(B27,#REF!,6,FALSE)/1000</f>
        <v>#REF!</v>
      </c>
      <c r="D27" s="11" t="e">
        <f>VLOOKUP(B27,#REF!,4,FALSE)/1000</f>
        <v>#REF!</v>
      </c>
    </row>
    <row r="28" spans="2:4" x14ac:dyDescent="0.25">
      <c r="B28" t="s">
        <v>30</v>
      </c>
      <c r="C28" s="11" t="e">
        <f>VLOOKUP(B28,#REF!,6,FALSE)/1000</f>
        <v>#REF!</v>
      </c>
      <c r="D28" s="11" t="e">
        <f>VLOOKUP(B28,#REF!,4,FALSE)/1000</f>
        <v>#REF!</v>
      </c>
    </row>
    <row r="29" spans="2:4" x14ac:dyDescent="0.25">
      <c r="B29" t="s">
        <v>32</v>
      </c>
      <c r="C29" s="11" t="e">
        <f>VLOOKUP(B29,#REF!,6,FALSE)/1000</f>
        <v>#REF!</v>
      </c>
      <c r="D29" s="11" t="e">
        <f>VLOOKUP(B29,#REF!,4,FALSE)/1000</f>
        <v>#REF!</v>
      </c>
    </row>
    <row r="30" spans="2:4" x14ac:dyDescent="0.25">
      <c r="B30" t="s">
        <v>33</v>
      </c>
      <c r="C30" s="11" t="e">
        <f>VLOOKUP(B30,#REF!,6,FALSE)/1000</f>
        <v>#REF!</v>
      </c>
      <c r="D30" s="11" t="e">
        <f>VLOOKUP(B30,#REF!,4,FALSE)/1000</f>
        <v>#REF!</v>
      </c>
    </row>
    <row r="31" spans="2:4" x14ac:dyDescent="0.25">
      <c r="B31" t="s">
        <v>34</v>
      </c>
      <c r="C31" s="11" t="e">
        <f>VLOOKUP(B31,#REF!,6,FALSE)/1000</f>
        <v>#REF!</v>
      </c>
      <c r="D31" s="11" t="e">
        <f>VLOOKUP(B31,#REF!,4,FALSE)/1000</f>
        <v>#REF!</v>
      </c>
    </row>
    <row r="32" spans="2:4" x14ac:dyDescent="0.25">
      <c r="B32" t="s">
        <v>35</v>
      </c>
      <c r="C32" s="11" t="s">
        <v>83</v>
      </c>
      <c r="D32" s="11" t="s">
        <v>83</v>
      </c>
    </row>
    <row r="33" spans="2:4" x14ac:dyDescent="0.25">
      <c r="B33" t="s">
        <v>36</v>
      </c>
      <c r="C33" s="11" t="e">
        <f>VLOOKUP(B33,#REF!,6,FALSE)/1000</f>
        <v>#REF!</v>
      </c>
      <c r="D33" s="11" t="e">
        <f>VLOOKUP(B33,#REF!,4,FALSE)/1000</f>
        <v>#REF!</v>
      </c>
    </row>
    <row r="34" spans="2:4" x14ac:dyDescent="0.25">
      <c r="B34" t="s">
        <v>37</v>
      </c>
      <c r="C34" s="11" t="e">
        <f>VLOOKUP(B34,#REF!,6,FALSE)/1000</f>
        <v>#REF!</v>
      </c>
      <c r="D34" s="11" t="e">
        <f>VLOOKUP(B34,#REF!,4,FALSE)/1000</f>
        <v>#REF!</v>
      </c>
    </row>
    <row r="35" spans="2:4" x14ac:dyDescent="0.25">
      <c r="B35" t="s">
        <v>38</v>
      </c>
      <c r="C35" s="11" t="e">
        <f>VLOOKUP(B35,#REF!,6,FALSE)/1000</f>
        <v>#REF!</v>
      </c>
      <c r="D35" s="11" t="e">
        <f>VLOOKUP(B35,#REF!,4,FALSE)/1000</f>
        <v>#REF!</v>
      </c>
    </row>
    <row r="36" spans="2:4" x14ac:dyDescent="0.25">
      <c r="B36" t="s">
        <v>39</v>
      </c>
      <c r="C36" s="11" t="e">
        <f>VLOOKUP(B36,#REF!,6,FALSE)/1000</f>
        <v>#REF!</v>
      </c>
      <c r="D36" s="11" t="e">
        <f>VLOOKUP(B36,#REF!,4,FALSE)/1000</f>
        <v>#REF!</v>
      </c>
    </row>
    <row r="37" spans="2:4" x14ac:dyDescent="0.25">
      <c r="B37" t="s">
        <v>40</v>
      </c>
      <c r="C37" s="11" t="e">
        <f>VLOOKUP(B37,#REF!,6,FALSE)/1000</f>
        <v>#REF!</v>
      </c>
      <c r="D37" s="11" t="e">
        <f>VLOOKUP(B37,#REF!,4,FALSE)/1000</f>
        <v>#REF!</v>
      </c>
    </row>
    <row r="38" spans="2:4" x14ac:dyDescent="0.25">
      <c r="B38" t="s">
        <v>41</v>
      </c>
      <c r="C38" s="11" t="e">
        <f>VLOOKUP(B38,#REF!,6,FALSE)/1000</f>
        <v>#REF!</v>
      </c>
      <c r="D38" s="11" t="e">
        <f>VLOOKUP(B38,#REF!,4,FALSE)/1000</f>
        <v>#REF!</v>
      </c>
    </row>
    <row r="39" spans="2:4" x14ac:dyDescent="0.25">
      <c r="B39" t="s">
        <v>92</v>
      </c>
      <c r="C39" s="11" t="e">
        <f>VLOOKUP(B39,#REF!,6,FALSE)/1000</f>
        <v>#REF!</v>
      </c>
      <c r="D39" s="11" t="e">
        <f>VLOOKUP(B39,#REF!,4,FALSE)/1000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AW108"/>
  <sheetViews>
    <sheetView tabSelected="1" zoomScale="70" zoomScaleNormal="70" workbookViewId="0">
      <pane xSplit="2" ySplit="3" topLeftCell="C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68.85546875" customWidth="1"/>
    <col min="3" max="3" width="13.28515625" customWidth="1"/>
    <col min="4" max="4" width="10" customWidth="1"/>
    <col min="5" max="5" width="9.28515625" customWidth="1"/>
    <col min="6" max="6" width="9.85546875" customWidth="1"/>
    <col min="7" max="7" width="9.42578125" customWidth="1"/>
    <col min="8" max="13" width="8" customWidth="1"/>
    <col min="14" max="14" width="8.7109375" customWidth="1"/>
    <col min="15" max="15" width="13.42578125" customWidth="1"/>
    <col min="16" max="16" width="10.140625" customWidth="1"/>
    <col min="17" max="17" width="9.28515625" customWidth="1"/>
    <col min="18" max="18" width="9.7109375" customWidth="1"/>
    <col min="19" max="19" width="10.5703125" customWidth="1"/>
    <col min="20" max="26" width="8.28515625" customWidth="1"/>
    <col min="27" max="28" width="15.7109375" style="57" customWidth="1"/>
    <col min="29" max="29" width="11.7109375" bestFit="1" customWidth="1"/>
    <col min="30" max="30" width="9.7109375" bestFit="1" customWidth="1"/>
    <col min="33" max="33" width="9.7109375" bestFit="1" customWidth="1"/>
    <col min="35" max="35" width="14.28515625" bestFit="1" customWidth="1"/>
  </cols>
  <sheetData>
    <row r="1" spans="1:49" x14ac:dyDescent="0.25">
      <c r="A1" t="s">
        <v>226</v>
      </c>
    </row>
    <row r="2" spans="1:49" x14ac:dyDescent="0.25">
      <c r="A2" s="125" t="s">
        <v>194</v>
      </c>
      <c r="B2" s="126" t="s">
        <v>0</v>
      </c>
      <c r="C2" s="124" t="s">
        <v>179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 t="s">
        <v>180</v>
      </c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87"/>
    </row>
    <row r="3" spans="1:49" s="6" customFormat="1" ht="63.75" customHeight="1" x14ac:dyDescent="0.25">
      <c r="A3" s="125"/>
      <c r="B3" s="126"/>
      <c r="C3" s="80" t="s">
        <v>224</v>
      </c>
      <c r="D3" s="80" t="s">
        <v>147</v>
      </c>
      <c r="E3" s="80" t="s">
        <v>81</v>
      </c>
      <c r="F3" s="80" t="s">
        <v>82</v>
      </c>
      <c r="G3" s="81" t="s">
        <v>148</v>
      </c>
      <c r="H3" s="80" t="s">
        <v>98</v>
      </c>
      <c r="I3" s="80" t="s">
        <v>99</v>
      </c>
      <c r="J3" s="81" t="s">
        <v>161</v>
      </c>
      <c r="K3" s="80" t="s">
        <v>162</v>
      </c>
      <c r="L3" s="80" t="s">
        <v>149</v>
      </c>
      <c r="M3" s="80" t="s">
        <v>150</v>
      </c>
      <c r="N3" s="82" t="s">
        <v>170</v>
      </c>
      <c r="O3" s="80" t="s">
        <v>224</v>
      </c>
      <c r="P3" s="80" t="s">
        <v>147</v>
      </c>
      <c r="Q3" s="80" t="s">
        <v>81</v>
      </c>
      <c r="R3" s="80" t="s">
        <v>82</v>
      </c>
      <c r="S3" s="81" t="s">
        <v>148</v>
      </c>
      <c r="T3" s="80" t="s">
        <v>98</v>
      </c>
      <c r="U3" s="80" t="s">
        <v>99</v>
      </c>
      <c r="V3" s="81" t="s">
        <v>161</v>
      </c>
      <c r="W3" s="80" t="s">
        <v>162</v>
      </c>
      <c r="X3" s="80" t="s">
        <v>149</v>
      </c>
      <c r="Y3" s="74" t="s">
        <v>150</v>
      </c>
      <c r="Z3" s="82" t="s">
        <v>151</v>
      </c>
      <c r="AA3" s="104" t="s">
        <v>152</v>
      </c>
      <c r="AB3" s="75"/>
      <c r="AC3" s="5"/>
      <c r="AD3" s="5"/>
      <c r="AE3" s="5"/>
      <c r="AF3" s="5"/>
      <c r="AG3" s="5"/>
      <c r="AH3" s="5"/>
      <c r="AI3" s="5"/>
      <c r="AK3" s="7"/>
      <c r="AL3" s="8"/>
      <c r="AM3" s="8"/>
      <c r="AN3" s="8"/>
      <c r="AO3"/>
      <c r="AP3"/>
      <c r="AQ3"/>
      <c r="AR3" s="5"/>
      <c r="AS3" s="5"/>
      <c r="AT3" s="5"/>
      <c r="AU3" s="9"/>
      <c r="AV3" s="5"/>
      <c r="AW3" s="5"/>
    </row>
    <row r="4" spans="1:49" x14ac:dyDescent="0.25">
      <c r="A4" s="23">
        <v>1</v>
      </c>
      <c r="B4" s="23" t="s">
        <v>196</v>
      </c>
      <c r="C4" s="97">
        <v>30783</v>
      </c>
      <c r="D4" s="88">
        <v>0</v>
      </c>
      <c r="E4" s="88">
        <v>0</v>
      </c>
      <c r="F4" s="88">
        <v>0</v>
      </c>
      <c r="G4" s="88">
        <v>18279</v>
      </c>
      <c r="H4" s="88">
        <v>13401</v>
      </c>
      <c r="I4" s="88">
        <v>13024</v>
      </c>
      <c r="J4" s="88">
        <v>20389</v>
      </c>
      <c r="K4" s="88">
        <v>17382</v>
      </c>
      <c r="L4" s="88">
        <v>0</v>
      </c>
      <c r="M4" s="88">
        <v>0</v>
      </c>
      <c r="N4" s="97">
        <v>0</v>
      </c>
      <c r="O4" s="78" t="s">
        <v>195</v>
      </c>
      <c r="P4" s="97">
        <v>0</v>
      </c>
      <c r="Q4" s="97">
        <v>0</v>
      </c>
      <c r="R4" s="88">
        <v>0</v>
      </c>
      <c r="S4" s="88">
        <v>19244</v>
      </c>
      <c r="T4" s="78" t="s">
        <v>195</v>
      </c>
      <c r="U4" s="78" t="s">
        <v>195</v>
      </c>
      <c r="V4" s="88">
        <v>29000</v>
      </c>
      <c r="W4" s="78" t="s">
        <v>195</v>
      </c>
      <c r="X4" s="88">
        <v>0</v>
      </c>
      <c r="Y4" s="88">
        <v>0</v>
      </c>
      <c r="Z4" s="88">
        <v>0</v>
      </c>
      <c r="AA4" s="21">
        <v>7713390236</v>
      </c>
      <c r="AB4" s="83"/>
      <c r="AC4" s="120"/>
      <c r="AD4" s="83"/>
      <c r="AE4" s="90"/>
      <c r="AF4" s="90"/>
      <c r="AG4" s="83"/>
      <c r="AI4" s="84"/>
      <c r="AJ4" s="84"/>
      <c r="AO4" s="83"/>
      <c r="AP4" s="83"/>
      <c r="AQ4" s="90"/>
      <c r="AR4" s="90"/>
    </row>
    <row r="5" spans="1:49" x14ac:dyDescent="0.25">
      <c r="A5" s="23">
        <v>2</v>
      </c>
      <c r="B5" s="87" t="s">
        <v>214</v>
      </c>
      <c r="C5" s="97">
        <v>5896.8360000000002</v>
      </c>
      <c r="D5" s="88">
        <v>2411.9230000000002</v>
      </c>
      <c r="E5" s="88">
        <v>1277.019</v>
      </c>
      <c r="F5" s="88">
        <v>951.22900000000004</v>
      </c>
      <c r="G5" s="88">
        <v>6774.3519999999999</v>
      </c>
      <c r="H5" s="88">
        <v>4619.817</v>
      </c>
      <c r="I5" s="88">
        <v>3662.8180000000002</v>
      </c>
      <c r="J5" s="88">
        <v>0</v>
      </c>
      <c r="K5" s="88">
        <v>0</v>
      </c>
      <c r="L5" s="88">
        <v>0</v>
      </c>
      <c r="M5" s="78">
        <v>0</v>
      </c>
      <c r="N5" s="78">
        <v>0</v>
      </c>
      <c r="O5" s="97">
        <v>5277</v>
      </c>
      <c r="P5" s="97">
        <v>2356</v>
      </c>
      <c r="Q5" s="97">
        <v>1689</v>
      </c>
      <c r="R5" s="97">
        <v>1240.2249999999999</v>
      </c>
      <c r="S5" s="97">
        <v>4523.3879999999999</v>
      </c>
      <c r="T5" s="97">
        <v>3588</v>
      </c>
      <c r="U5" s="97">
        <v>2841</v>
      </c>
      <c r="V5" s="97">
        <v>0</v>
      </c>
      <c r="W5" s="97">
        <v>0</v>
      </c>
      <c r="X5" s="88">
        <v>0</v>
      </c>
      <c r="Y5" s="78">
        <v>0</v>
      </c>
      <c r="Z5" s="78">
        <v>0</v>
      </c>
      <c r="AA5" s="21" t="s">
        <v>216</v>
      </c>
      <c r="AB5" s="83"/>
      <c r="AC5" s="94"/>
      <c r="AD5" s="83"/>
      <c r="AE5" s="90"/>
      <c r="AF5" s="90"/>
      <c r="AI5" s="84"/>
      <c r="AJ5" s="84"/>
      <c r="AO5" s="83"/>
      <c r="AP5" s="83"/>
      <c r="AQ5" s="90"/>
    </row>
    <row r="6" spans="1:49" x14ac:dyDescent="0.25">
      <c r="A6" s="23">
        <v>3</v>
      </c>
      <c r="B6" s="103" t="s">
        <v>69</v>
      </c>
      <c r="C6" s="97">
        <v>5864.049</v>
      </c>
      <c r="D6" s="88">
        <v>0</v>
      </c>
      <c r="E6" s="88">
        <v>0</v>
      </c>
      <c r="F6" s="88">
        <v>0</v>
      </c>
      <c r="G6" s="88">
        <v>7565.7719999999999</v>
      </c>
      <c r="H6" s="88">
        <v>3528.067</v>
      </c>
      <c r="I6" s="88">
        <v>2562.9059999999999</v>
      </c>
      <c r="J6" s="88">
        <v>3740.951</v>
      </c>
      <c r="K6" s="88">
        <v>2335.4009999999998</v>
      </c>
      <c r="L6" s="88">
        <v>0.58099999999999996</v>
      </c>
      <c r="M6" s="88">
        <v>0.58099999999999996</v>
      </c>
      <c r="N6" s="88">
        <v>0</v>
      </c>
      <c r="O6" s="97">
        <v>5894.0640000000003</v>
      </c>
      <c r="P6" s="97">
        <v>0</v>
      </c>
      <c r="Q6" s="97">
        <v>0</v>
      </c>
      <c r="R6" s="97">
        <v>0</v>
      </c>
      <c r="S6" s="97">
        <v>3267.721</v>
      </c>
      <c r="T6" s="97">
        <v>2194.81</v>
      </c>
      <c r="U6" s="97">
        <v>1609.7560000000001</v>
      </c>
      <c r="V6" s="97">
        <v>4043.0619999999999</v>
      </c>
      <c r="W6" s="88">
        <v>3699.2539999999999</v>
      </c>
      <c r="X6" s="88">
        <v>0</v>
      </c>
      <c r="Y6" s="88">
        <v>0</v>
      </c>
      <c r="Z6" s="88">
        <v>0</v>
      </c>
      <c r="AA6" s="21">
        <v>7716748537</v>
      </c>
      <c r="AB6" s="83"/>
      <c r="AC6" s="94"/>
      <c r="AD6" s="83"/>
      <c r="AE6" s="90"/>
      <c r="AF6" s="90"/>
      <c r="AG6" s="83"/>
      <c r="AI6" s="84"/>
      <c r="AJ6" s="84"/>
      <c r="AO6" s="83"/>
      <c r="AP6" s="83"/>
      <c r="AQ6" s="90"/>
    </row>
    <row r="7" spans="1:49" x14ac:dyDescent="0.25">
      <c r="A7" s="23">
        <v>4</v>
      </c>
      <c r="B7" s="103" t="s">
        <v>54</v>
      </c>
      <c r="C7" s="97">
        <v>5596.0368719999997</v>
      </c>
      <c r="D7" s="88">
        <v>16083.899097</v>
      </c>
      <c r="E7" s="88">
        <v>4967.6348049999997</v>
      </c>
      <c r="F7" s="88">
        <v>3869.2710120000002</v>
      </c>
      <c r="G7" s="88">
        <v>909.98808799999995</v>
      </c>
      <c r="H7" s="88">
        <v>628.40206699999999</v>
      </c>
      <c r="I7" s="88">
        <v>540.92804599999999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97">
        <v>5007.4952569999996</v>
      </c>
      <c r="P7" s="97">
        <v>11985.844489999999</v>
      </c>
      <c r="Q7" s="97">
        <v>4817.7187729999996</v>
      </c>
      <c r="R7" s="97">
        <v>3824.2787640000001</v>
      </c>
      <c r="S7" s="97">
        <v>408.43942199999998</v>
      </c>
      <c r="T7" s="97">
        <v>189.77648400000001</v>
      </c>
      <c r="U7" s="97">
        <v>114.16296399999999</v>
      </c>
      <c r="V7" s="97">
        <v>0</v>
      </c>
      <c r="W7" s="88">
        <v>0</v>
      </c>
      <c r="X7" s="88">
        <v>0</v>
      </c>
      <c r="Y7" s="88">
        <v>0</v>
      </c>
      <c r="Z7" s="88">
        <v>0</v>
      </c>
      <c r="AA7" s="21">
        <v>4205271785</v>
      </c>
      <c r="AB7" s="83"/>
      <c r="AC7" s="94"/>
      <c r="AD7" s="83"/>
      <c r="AE7" s="90"/>
      <c r="AF7" s="90"/>
      <c r="AG7" s="83"/>
      <c r="AI7" s="84"/>
      <c r="AJ7" s="84"/>
      <c r="AO7" s="83"/>
      <c r="AP7" s="83"/>
      <c r="AQ7" s="90"/>
    </row>
    <row r="8" spans="1:49" x14ac:dyDescent="0.25">
      <c r="A8" s="23">
        <v>5</v>
      </c>
      <c r="B8" s="85" t="s">
        <v>65</v>
      </c>
      <c r="C8" s="97">
        <v>3896.3310000000001</v>
      </c>
      <c r="D8" s="88">
        <v>9348.7266000000018</v>
      </c>
      <c r="E8" s="88">
        <v>2238.71</v>
      </c>
      <c r="F8" s="88">
        <v>1558.538</v>
      </c>
      <c r="G8" s="88">
        <v>4544.8724999999995</v>
      </c>
      <c r="H8" s="88">
        <v>1657.576</v>
      </c>
      <c r="I8" s="88">
        <v>1254.3869999999999</v>
      </c>
      <c r="J8" s="88">
        <v>0</v>
      </c>
      <c r="K8" s="88">
        <v>0</v>
      </c>
      <c r="L8" s="88">
        <v>0.14399999999999999</v>
      </c>
      <c r="M8" s="88">
        <v>4.4999999999999998E-2</v>
      </c>
      <c r="N8" s="88">
        <v>0</v>
      </c>
      <c r="O8" s="97">
        <v>3134.1849999999995</v>
      </c>
      <c r="P8" s="97">
        <v>6626.1620000000003</v>
      </c>
      <c r="Q8" s="97">
        <v>2068.7439999999997</v>
      </c>
      <c r="R8" s="97">
        <v>1506.664</v>
      </c>
      <c r="S8" s="97">
        <v>2600.5320000000002</v>
      </c>
      <c r="T8" s="97">
        <v>1065.4409999999998</v>
      </c>
      <c r="U8" s="97">
        <v>837.7700000000001</v>
      </c>
      <c r="V8" s="97">
        <v>0</v>
      </c>
      <c r="W8" s="88">
        <v>0</v>
      </c>
      <c r="X8" s="88">
        <v>0</v>
      </c>
      <c r="Y8" s="88">
        <v>0</v>
      </c>
      <c r="Z8" s="88">
        <v>0</v>
      </c>
      <c r="AA8" s="21" t="s">
        <v>164</v>
      </c>
      <c r="AB8" s="83"/>
      <c r="AC8" s="94"/>
      <c r="AD8" s="83"/>
      <c r="AE8" s="90"/>
      <c r="AF8" s="90"/>
      <c r="AI8" s="84"/>
      <c r="AJ8" s="84"/>
      <c r="AO8" s="83"/>
      <c r="AP8" s="83"/>
      <c r="AQ8" s="90"/>
    </row>
    <row r="9" spans="1:49" x14ac:dyDescent="0.25">
      <c r="A9" s="23">
        <v>6</v>
      </c>
      <c r="B9" s="103" t="s">
        <v>213</v>
      </c>
      <c r="C9" s="97">
        <v>3453.5599871200052</v>
      </c>
      <c r="D9" s="88">
        <v>966.42672800000003</v>
      </c>
      <c r="E9" s="88">
        <v>489.92782924999989</v>
      </c>
      <c r="F9" s="88">
        <v>351.1300862199999</v>
      </c>
      <c r="G9" s="88">
        <v>8775.0382559299997</v>
      </c>
      <c r="H9" s="88">
        <v>2962.6471578700052</v>
      </c>
      <c r="I9" s="88">
        <v>2453.4432858800055</v>
      </c>
      <c r="J9" s="88">
        <v>1.2832950699999999</v>
      </c>
      <c r="K9" s="88">
        <v>0.98499999999999999</v>
      </c>
      <c r="L9" s="88">
        <v>0</v>
      </c>
      <c r="M9" s="88">
        <v>0</v>
      </c>
      <c r="N9" s="88">
        <v>0</v>
      </c>
      <c r="O9" s="97">
        <v>3897.6573442698223</v>
      </c>
      <c r="P9" s="97">
        <v>915.59334199999989</v>
      </c>
      <c r="Q9" s="97">
        <v>682.85493343999997</v>
      </c>
      <c r="R9" s="97">
        <v>499.49154912999995</v>
      </c>
      <c r="S9" s="97">
        <v>7416.6870517699999</v>
      </c>
      <c r="T9" s="97">
        <v>3214.0406028898224</v>
      </c>
      <c r="U9" s="97">
        <v>2610.0210192498221</v>
      </c>
      <c r="V9" s="97">
        <v>0.92966223000000037</v>
      </c>
      <c r="W9" s="88">
        <v>0.76180794000000029</v>
      </c>
      <c r="X9" s="88">
        <v>0</v>
      </c>
      <c r="Y9" s="88">
        <v>0</v>
      </c>
      <c r="Z9" s="88">
        <v>0</v>
      </c>
      <c r="AA9" s="84" t="s">
        <v>178</v>
      </c>
      <c r="AB9" s="83"/>
      <c r="AC9" s="94"/>
      <c r="AD9" s="83"/>
      <c r="AE9" s="90"/>
      <c r="AF9" s="90"/>
      <c r="AI9" s="84"/>
      <c r="AJ9" s="84"/>
      <c r="AO9" s="83"/>
      <c r="AP9" s="83"/>
      <c r="AQ9" s="90"/>
    </row>
    <row r="10" spans="1:49" s="36" customFormat="1" x14ac:dyDescent="0.25">
      <c r="A10" s="23">
        <v>7</v>
      </c>
      <c r="B10" s="107" t="s">
        <v>17</v>
      </c>
      <c r="C10" s="97">
        <v>3112.95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3115.3040000000001</v>
      </c>
      <c r="M10" s="88">
        <v>3112.95</v>
      </c>
      <c r="N10" s="96">
        <v>0</v>
      </c>
      <c r="O10" s="97">
        <v>2649.4780000000001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88">
        <v>0</v>
      </c>
      <c r="X10" s="96">
        <v>2665.3980000000001</v>
      </c>
      <c r="Y10" s="96">
        <v>2649.4780000000001</v>
      </c>
      <c r="Z10" s="96">
        <v>0</v>
      </c>
      <c r="AA10" s="21">
        <v>2310981029</v>
      </c>
      <c r="AB10" s="121"/>
      <c r="AC10" s="94"/>
      <c r="AD10" s="83"/>
      <c r="AE10" s="90"/>
      <c r="AF10" s="90"/>
      <c r="AG10"/>
      <c r="AH10"/>
      <c r="AI10" s="84"/>
      <c r="AJ10" s="84"/>
      <c r="AK10"/>
      <c r="AL10"/>
      <c r="AM10"/>
      <c r="AN10"/>
      <c r="AO10" s="83"/>
      <c r="AP10" s="83"/>
      <c r="AQ10" s="90"/>
      <c r="AR10"/>
      <c r="AS10"/>
      <c r="AT10"/>
      <c r="AU10"/>
      <c r="AV10"/>
      <c r="AW10"/>
    </row>
    <row r="11" spans="1:49" s="36" customFormat="1" x14ac:dyDescent="0.25">
      <c r="A11" s="23">
        <v>8</v>
      </c>
      <c r="B11" s="116" t="s">
        <v>45</v>
      </c>
      <c r="C11" s="97">
        <v>2969.4921085600004</v>
      </c>
      <c r="D11" s="97">
        <v>3329.7876593300002</v>
      </c>
      <c r="E11" s="97">
        <v>2930.5646248400003</v>
      </c>
      <c r="F11" s="97">
        <v>2273.7931941800002</v>
      </c>
      <c r="G11" s="97">
        <v>39.138483720000004</v>
      </c>
      <c r="H11" s="97">
        <v>38.927483720000005</v>
      </c>
      <c r="I11" s="97">
        <v>33.948292120000005</v>
      </c>
      <c r="J11" s="97">
        <v>0</v>
      </c>
      <c r="K11" s="97">
        <v>0</v>
      </c>
      <c r="L11" s="97">
        <v>0</v>
      </c>
      <c r="M11" s="96">
        <v>0</v>
      </c>
      <c r="N11" s="96">
        <v>0</v>
      </c>
      <c r="O11" s="97">
        <v>2944.56281696</v>
      </c>
      <c r="P11" s="97">
        <v>3100.96809252</v>
      </c>
      <c r="Q11" s="97">
        <v>2944.56281696</v>
      </c>
      <c r="R11" s="97">
        <v>2347.56073087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6">
        <v>0</v>
      </c>
      <c r="Z11" s="96">
        <v>0</v>
      </c>
      <c r="AA11" s="115">
        <v>5407973316</v>
      </c>
      <c r="AB11" s="112"/>
      <c r="AC11" s="94"/>
      <c r="AD11" s="83"/>
      <c r="AE11" s="90"/>
      <c r="AF11" s="111"/>
      <c r="AG11" s="112"/>
      <c r="AI11" s="110"/>
      <c r="AJ11" s="110"/>
      <c r="AO11" s="83"/>
      <c r="AP11" s="83"/>
      <c r="AQ11" s="90"/>
    </row>
    <row r="12" spans="1:49" s="36" customFormat="1" x14ac:dyDescent="0.25">
      <c r="A12" s="23">
        <v>9</v>
      </c>
      <c r="B12" s="89" t="s">
        <v>230</v>
      </c>
      <c r="C12" s="97">
        <v>2902.2807592599711</v>
      </c>
      <c r="D12" s="97">
        <v>679.07598199999995</v>
      </c>
      <c r="E12" s="97">
        <v>477.54136499999998</v>
      </c>
      <c r="F12" s="97">
        <v>358.70793563999996</v>
      </c>
      <c r="G12" s="97">
        <v>4523.0014519999995</v>
      </c>
      <c r="H12" s="97">
        <v>1614.6728519999999</v>
      </c>
      <c r="I12" s="97">
        <v>1440.1736348100001</v>
      </c>
      <c r="J12" s="97">
        <v>121.47966099999999</v>
      </c>
      <c r="K12" s="97">
        <v>45.763343429999999</v>
      </c>
      <c r="L12" s="97">
        <v>861.71487974999695</v>
      </c>
      <c r="M12" s="97">
        <v>764.30319882997105</v>
      </c>
      <c r="N12" s="97">
        <v>30.843</v>
      </c>
      <c r="O12" s="97">
        <v>3619.6788011399999</v>
      </c>
      <c r="P12" s="97">
        <v>356.10015673000004</v>
      </c>
      <c r="Q12" s="97">
        <v>259.08698499000002</v>
      </c>
      <c r="R12" s="97">
        <v>195.61390474999999</v>
      </c>
      <c r="S12" s="97">
        <v>5824.12101661</v>
      </c>
      <c r="T12" s="97">
        <v>2527.0639999999999</v>
      </c>
      <c r="U12" s="97">
        <v>2797.3061339999999</v>
      </c>
      <c r="V12" s="97">
        <v>313.07616144000002</v>
      </c>
      <c r="W12" s="97">
        <v>253.72581614999999</v>
      </c>
      <c r="X12" s="97">
        <v>740.928</v>
      </c>
      <c r="Y12" s="97">
        <v>579.80200000000002</v>
      </c>
      <c r="Z12" s="97">
        <v>10</v>
      </c>
      <c r="AA12" s="36" t="s">
        <v>131</v>
      </c>
      <c r="AB12" s="112"/>
      <c r="AC12" s="94"/>
      <c r="AD12" s="83"/>
      <c r="AE12" s="90"/>
      <c r="AF12" s="111"/>
      <c r="AG12" s="112"/>
      <c r="AI12" s="110"/>
      <c r="AJ12" s="110"/>
      <c r="AO12" s="83"/>
      <c r="AP12" s="83"/>
      <c r="AQ12" s="90"/>
    </row>
    <row r="13" spans="1:49" x14ac:dyDescent="0.25">
      <c r="A13" s="23">
        <v>10</v>
      </c>
      <c r="B13" s="114" t="s">
        <v>56</v>
      </c>
      <c r="C13" s="97">
        <v>2481.3532602500004</v>
      </c>
      <c r="D13" s="97">
        <v>0</v>
      </c>
      <c r="E13" s="97">
        <v>0</v>
      </c>
      <c r="F13" s="97">
        <v>0</v>
      </c>
      <c r="G13" s="97">
        <v>4356.2201441099996</v>
      </c>
      <c r="H13" s="97">
        <v>2473.3256124400004</v>
      </c>
      <c r="I13" s="97">
        <v>2292.59539111</v>
      </c>
      <c r="J13" s="97">
        <v>0</v>
      </c>
      <c r="K13" s="97">
        <v>0</v>
      </c>
      <c r="L13" s="97">
        <v>21.435116959999998</v>
      </c>
      <c r="M13" s="97">
        <v>8.0276478099999995</v>
      </c>
      <c r="N13" s="96">
        <v>45</v>
      </c>
      <c r="O13" s="97">
        <v>2629.1421184300002</v>
      </c>
      <c r="P13" s="97">
        <v>0</v>
      </c>
      <c r="Q13" s="97">
        <v>0</v>
      </c>
      <c r="R13" s="97">
        <v>0</v>
      </c>
      <c r="S13" s="97">
        <v>4007.3906474300002</v>
      </c>
      <c r="T13" s="97">
        <v>2604.3287709900001</v>
      </c>
      <c r="U13" s="97">
        <v>2424.2771714800001</v>
      </c>
      <c r="V13" s="97">
        <v>0</v>
      </c>
      <c r="W13" s="97">
        <v>0</v>
      </c>
      <c r="X13" s="96">
        <v>25.182941119999956</v>
      </c>
      <c r="Y13" s="96">
        <v>24.813347440000001</v>
      </c>
      <c r="Z13" s="96">
        <v>0</v>
      </c>
      <c r="AA13" s="115">
        <v>7730634468</v>
      </c>
      <c r="AB13" s="112"/>
      <c r="AC13" s="94"/>
      <c r="AD13" s="83"/>
      <c r="AE13" s="90"/>
      <c r="AF13" s="111"/>
      <c r="AG13" s="36"/>
      <c r="AH13" s="36"/>
      <c r="AI13" s="36"/>
      <c r="AJ13" s="110"/>
      <c r="AK13" s="36"/>
      <c r="AL13" s="36"/>
      <c r="AM13" s="36"/>
      <c r="AN13" s="36"/>
      <c r="AO13" s="83"/>
      <c r="AP13" s="83"/>
      <c r="AQ13" s="90"/>
      <c r="AR13" s="36"/>
      <c r="AS13" s="36"/>
      <c r="AT13" s="36"/>
      <c r="AU13" s="36"/>
      <c r="AV13" s="36"/>
      <c r="AW13" s="36"/>
    </row>
    <row r="14" spans="1:49" x14ac:dyDescent="0.25">
      <c r="A14" s="23">
        <v>11</v>
      </c>
      <c r="B14" s="116" t="s">
        <v>209</v>
      </c>
      <c r="C14" s="97">
        <v>2242.3324189999998</v>
      </c>
      <c r="D14" s="97">
        <v>4277.8029999999999</v>
      </c>
      <c r="E14" s="97">
        <v>1427.307</v>
      </c>
      <c r="F14" s="97">
        <v>1058.2467799999999</v>
      </c>
      <c r="G14" s="97">
        <v>2487.8040000000001</v>
      </c>
      <c r="H14" s="97">
        <v>815.02541899999994</v>
      </c>
      <c r="I14" s="97">
        <v>667.44127200000003</v>
      </c>
      <c r="J14" s="97">
        <v>0</v>
      </c>
      <c r="K14" s="97">
        <v>0</v>
      </c>
      <c r="L14" s="97">
        <v>5.7951282199999996</v>
      </c>
      <c r="M14" s="97">
        <v>0</v>
      </c>
      <c r="N14" s="97">
        <v>246.4</v>
      </c>
      <c r="O14" s="97">
        <v>2365.0724359999999</v>
      </c>
      <c r="P14" s="97">
        <v>2866.8684780000003</v>
      </c>
      <c r="Q14" s="97">
        <v>1118.1189999999999</v>
      </c>
      <c r="R14" s="97">
        <v>823.31200000000001</v>
      </c>
      <c r="S14" s="97">
        <v>2448.0867009999997</v>
      </c>
      <c r="T14" s="113">
        <v>1246.953436</v>
      </c>
      <c r="U14" s="113">
        <v>997.65202399999998</v>
      </c>
      <c r="V14" s="97">
        <v>0</v>
      </c>
      <c r="W14" s="97">
        <v>0</v>
      </c>
      <c r="X14" s="97">
        <v>22.389513999999998</v>
      </c>
      <c r="Y14" s="97">
        <v>0</v>
      </c>
      <c r="Z14" s="97">
        <v>161.03184931000001</v>
      </c>
      <c r="AA14" s="110" t="s">
        <v>177</v>
      </c>
      <c r="AB14" s="112"/>
      <c r="AC14" s="94"/>
      <c r="AD14" s="83"/>
      <c r="AE14" s="90"/>
      <c r="AF14" s="111"/>
      <c r="AG14" s="112"/>
      <c r="AH14" s="36"/>
      <c r="AI14" s="110"/>
      <c r="AJ14" s="110"/>
      <c r="AK14" s="36"/>
      <c r="AL14" s="36"/>
      <c r="AM14" s="36"/>
      <c r="AN14" s="36"/>
      <c r="AO14" s="83"/>
      <c r="AP14" s="83"/>
      <c r="AQ14" s="90"/>
      <c r="AR14" s="36"/>
      <c r="AS14" s="36"/>
      <c r="AT14" s="36"/>
      <c r="AU14" s="36"/>
      <c r="AV14" s="36"/>
      <c r="AW14" s="36"/>
    </row>
    <row r="15" spans="1:49" s="36" customFormat="1" x14ac:dyDescent="0.25">
      <c r="A15" s="23">
        <v>12</v>
      </c>
      <c r="B15" s="116" t="s">
        <v>228</v>
      </c>
      <c r="C15" s="97">
        <v>2038.5050000000001</v>
      </c>
      <c r="D15" s="97">
        <v>2760.5920000000001</v>
      </c>
      <c r="E15" s="97">
        <v>2038.5050000000001</v>
      </c>
      <c r="F15" s="97">
        <v>1654.3219999999999</v>
      </c>
      <c r="G15" s="97">
        <v>12.821999999999999</v>
      </c>
      <c r="H15" s="97">
        <v>0</v>
      </c>
      <c r="I15" s="97">
        <v>0</v>
      </c>
      <c r="J15" s="97">
        <v>2.5899999999999999E-2</v>
      </c>
      <c r="K15" s="97">
        <v>0</v>
      </c>
      <c r="L15" s="97">
        <v>0</v>
      </c>
      <c r="M15" s="96">
        <v>0</v>
      </c>
      <c r="N15" s="96">
        <v>140.107</v>
      </c>
      <c r="O15" s="97">
        <v>1243.4349999999999</v>
      </c>
      <c r="P15" s="97">
        <v>1854.259</v>
      </c>
      <c r="Q15" s="97">
        <v>1224.615</v>
      </c>
      <c r="R15" s="97">
        <v>997.10199999999998</v>
      </c>
      <c r="S15" s="97">
        <v>20.053000000000001</v>
      </c>
      <c r="T15" s="97">
        <v>18.82</v>
      </c>
      <c r="U15" s="97">
        <v>15.83</v>
      </c>
      <c r="V15" s="97">
        <v>9.74E-2</v>
      </c>
      <c r="W15" s="97">
        <v>0</v>
      </c>
      <c r="X15" s="97">
        <v>0</v>
      </c>
      <c r="Y15" s="96">
        <v>0</v>
      </c>
      <c r="Z15" s="96">
        <v>5.38</v>
      </c>
      <c r="AA15" s="115">
        <v>7733812126</v>
      </c>
      <c r="AB15" s="112"/>
      <c r="AC15" s="94"/>
      <c r="AD15" s="83"/>
      <c r="AE15" s="90"/>
      <c r="AF15" s="90"/>
      <c r="AG15" s="83"/>
      <c r="AH15"/>
      <c r="AI15" s="84"/>
      <c r="AJ15" s="84"/>
      <c r="AK15"/>
      <c r="AL15"/>
      <c r="AM15"/>
      <c r="AN15"/>
      <c r="AO15" s="83"/>
      <c r="AP15" s="83"/>
      <c r="AQ15" s="90"/>
      <c r="AR15"/>
      <c r="AS15"/>
      <c r="AT15"/>
      <c r="AU15"/>
      <c r="AV15"/>
      <c r="AW15"/>
    </row>
    <row r="16" spans="1:49" s="36" customFormat="1" x14ac:dyDescent="0.25">
      <c r="A16" s="23">
        <v>13</v>
      </c>
      <c r="B16" s="114" t="s">
        <v>18</v>
      </c>
      <c r="C16" s="97">
        <v>1990.5357099999999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2070.7606299999998</v>
      </c>
      <c r="M16" s="97">
        <v>1990.5357099999999</v>
      </c>
      <c r="N16" s="96">
        <v>0</v>
      </c>
      <c r="O16" s="97">
        <v>1990.4093</v>
      </c>
      <c r="P16" s="97">
        <v>0</v>
      </c>
      <c r="Q16" s="97">
        <v>0</v>
      </c>
      <c r="R16" s="97">
        <v>0</v>
      </c>
      <c r="S16" s="97">
        <v>0</v>
      </c>
      <c r="T16" s="97">
        <v>0</v>
      </c>
      <c r="U16" s="97">
        <v>0</v>
      </c>
      <c r="V16" s="97">
        <v>0</v>
      </c>
      <c r="W16" s="97">
        <v>0</v>
      </c>
      <c r="X16" s="96">
        <v>2005.8891000000001</v>
      </c>
      <c r="Y16" s="96">
        <v>1990.4093</v>
      </c>
      <c r="Z16" s="96">
        <v>0</v>
      </c>
      <c r="AA16" s="115">
        <v>9102023109</v>
      </c>
      <c r="AB16" s="112"/>
      <c r="AC16" s="94"/>
      <c r="AD16" s="83"/>
      <c r="AE16" s="90"/>
      <c r="AF16" s="90"/>
      <c r="AG16"/>
      <c r="AH16"/>
      <c r="AI16" s="84"/>
      <c r="AJ16" s="84"/>
      <c r="AK16"/>
      <c r="AL16"/>
      <c r="AM16"/>
      <c r="AN16"/>
      <c r="AO16" s="83"/>
      <c r="AP16" s="83"/>
      <c r="AQ16" s="90"/>
      <c r="AR16"/>
      <c r="AS16"/>
      <c r="AT16"/>
      <c r="AU16"/>
      <c r="AV16"/>
      <c r="AW16"/>
    </row>
    <row r="17" spans="1:49" s="36" customFormat="1" x14ac:dyDescent="0.25">
      <c r="A17" s="23">
        <v>14</v>
      </c>
      <c r="B17" s="89" t="s">
        <v>35</v>
      </c>
      <c r="C17" s="97">
        <v>1895.05663028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1904.01210004</v>
      </c>
      <c r="M17" s="97">
        <v>1895.05663028</v>
      </c>
      <c r="N17" s="97">
        <v>593.41906544999995</v>
      </c>
      <c r="O17" s="97">
        <v>1680.62203471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97">
        <v>0</v>
      </c>
      <c r="W17" s="97">
        <v>0</v>
      </c>
      <c r="X17" s="97">
        <v>1693.3559951299999</v>
      </c>
      <c r="Y17" s="97">
        <v>1680.62203471</v>
      </c>
      <c r="Z17" s="97">
        <v>455.10634541000002</v>
      </c>
      <c r="AA17" s="115">
        <v>1831045838</v>
      </c>
      <c r="AB17" s="144"/>
      <c r="AC17" s="94"/>
      <c r="AD17" s="83"/>
      <c r="AE17" s="90"/>
      <c r="AF17" s="90"/>
      <c r="AG17"/>
      <c r="AH17"/>
      <c r="AI17" s="84"/>
      <c r="AJ17" s="84"/>
      <c r="AK17"/>
      <c r="AL17"/>
      <c r="AM17"/>
      <c r="AN17"/>
      <c r="AO17" s="83"/>
      <c r="AP17" s="83"/>
      <c r="AQ17" s="90"/>
      <c r="AR17"/>
      <c r="AS17"/>
      <c r="AT17"/>
      <c r="AU17"/>
      <c r="AV17"/>
      <c r="AW17"/>
    </row>
    <row r="18" spans="1:49" x14ac:dyDescent="0.25">
      <c r="A18" s="23">
        <v>15</v>
      </c>
      <c r="B18" s="89" t="s">
        <v>27</v>
      </c>
      <c r="C18" s="97">
        <v>1648.3902930000002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1700.4131129999998</v>
      </c>
      <c r="M18" s="97">
        <v>1648.3902930000002</v>
      </c>
      <c r="N18" s="96">
        <v>0</v>
      </c>
      <c r="O18" s="97">
        <v>1564.0296410000001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  <c r="W18" s="97">
        <v>0</v>
      </c>
      <c r="X18" s="96">
        <v>1619.3998280000001</v>
      </c>
      <c r="Y18" s="96">
        <v>1564.0296410000001</v>
      </c>
      <c r="Z18" s="96">
        <v>0</v>
      </c>
      <c r="AA18" s="115">
        <v>6164072742</v>
      </c>
      <c r="AB18" s="112"/>
      <c r="AC18" s="94"/>
      <c r="AD18" s="83"/>
      <c r="AE18" s="90"/>
      <c r="AF18" s="90"/>
      <c r="AI18" s="84"/>
      <c r="AJ18" s="84"/>
      <c r="AO18" s="83"/>
      <c r="AP18" s="83"/>
      <c r="AQ18" s="90"/>
    </row>
    <row r="19" spans="1:49" x14ac:dyDescent="0.25">
      <c r="A19" s="23">
        <v>16</v>
      </c>
      <c r="B19" s="114" t="s">
        <v>30</v>
      </c>
      <c r="C19" s="97">
        <v>1637.29104246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1670.447214</v>
      </c>
      <c r="M19" s="97">
        <v>1637.29104246</v>
      </c>
      <c r="N19" s="96">
        <v>742.93710699999997</v>
      </c>
      <c r="O19" s="97">
        <v>1575.1510626500001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7">
        <v>0</v>
      </c>
      <c r="W19" s="97">
        <v>0</v>
      </c>
      <c r="X19" s="96">
        <v>1629.269687</v>
      </c>
      <c r="Y19" s="96">
        <v>1575.1510626500001</v>
      </c>
      <c r="Z19" s="96">
        <v>812.96170400000005</v>
      </c>
      <c r="AA19" s="115">
        <v>6671118019</v>
      </c>
      <c r="AB19" s="144"/>
      <c r="AC19" s="94"/>
      <c r="AD19" s="83"/>
      <c r="AE19" s="90"/>
      <c r="AF19" s="90"/>
      <c r="AI19" s="84"/>
      <c r="AJ19" s="84"/>
      <c r="AO19" s="83"/>
      <c r="AP19" s="83"/>
      <c r="AQ19" s="90"/>
    </row>
    <row r="20" spans="1:49" x14ac:dyDescent="0.25">
      <c r="A20" s="23">
        <v>17</v>
      </c>
      <c r="B20" s="116" t="s">
        <v>212</v>
      </c>
      <c r="C20" s="97">
        <v>1510.6182374199982</v>
      </c>
      <c r="D20" s="97">
        <v>0</v>
      </c>
      <c r="E20" s="97">
        <v>0</v>
      </c>
      <c r="F20" s="97">
        <v>0</v>
      </c>
      <c r="G20" s="97">
        <v>12.722231160000002</v>
      </c>
      <c r="H20" s="97">
        <v>11.12670825</v>
      </c>
      <c r="I20" s="97">
        <v>11.12670825</v>
      </c>
      <c r="J20" s="97">
        <v>0</v>
      </c>
      <c r="K20" s="97">
        <v>0</v>
      </c>
      <c r="L20" s="97">
        <v>1610.0770465699979</v>
      </c>
      <c r="M20" s="97">
        <v>1499.4915291699981</v>
      </c>
      <c r="N20" s="97">
        <v>392.93049625000009</v>
      </c>
      <c r="O20" s="97">
        <v>1767.1658871899992</v>
      </c>
      <c r="P20" s="97">
        <v>0</v>
      </c>
      <c r="Q20" s="97">
        <v>0</v>
      </c>
      <c r="R20" s="97">
        <v>0</v>
      </c>
      <c r="S20" s="97">
        <v>80.038186909999979</v>
      </c>
      <c r="T20" s="97">
        <v>69.264952869999973</v>
      </c>
      <c r="U20" s="97">
        <v>66.89523702999999</v>
      </c>
      <c r="V20" s="97">
        <v>0</v>
      </c>
      <c r="W20" s="97">
        <v>0</v>
      </c>
      <c r="X20" s="97">
        <v>1772.5354267999992</v>
      </c>
      <c r="Y20" s="97">
        <v>1697.9009343199994</v>
      </c>
      <c r="Z20" s="97">
        <v>340.14956257</v>
      </c>
      <c r="AA20" s="115">
        <v>6316103050</v>
      </c>
      <c r="AB20" s="112"/>
      <c r="AC20" s="94"/>
      <c r="AD20" s="83"/>
      <c r="AE20" s="90"/>
      <c r="AF20" s="90"/>
      <c r="AG20" s="83"/>
      <c r="AI20" s="84"/>
      <c r="AJ20" s="84"/>
      <c r="AO20" s="83"/>
      <c r="AP20" s="83"/>
      <c r="AQ20" s="90"/>
    </row>
    <row r="21" spans="1:49" x14ac:dyDescent="0.25">
      <c r="A21" s="23">
        <v>18</v>
      </c>
      <c r="B21" s="116" t="s">
        <v>59</v>
      </c>
      <c r="C21" s="97">
        <v>1505.93</v>
      </c>
      <c r="D21" s="97">
        <v>727.54100000000005</v>
      </c>
      <c r="E21" s="97">
        <v>327.27</v>
      </c>
      <c r="F21" s="97">
        <v>259.76100000000002</v>
      </c>
      <c r="G21" s="97">
        <v>2142.826</v>
      </c>
      <c r="H21" s="97">
        <v>1178.6600000000001</v>
      </c>
      <c r="I21" s="97">
        <v>933.8</v>
      </c>
      <c r="J21" s="97">
        <v>0</v>
      </c>
      <c r="K21" s="97">
        <v>0</v>
      </c>
      <c r="L21" s="97">
        <v>0</v>
      </c>
      <c r="M21" s="96">
        <v>0</v>
      </c>
      <c r="N21" s="96">
        <v>0</v>
      </c>
      <c r="O21" s="97">
        <v>1058.221</v>
      </c>
      <c r="P21" s="97">
        <v>793.29300000000001</v>
      </c>
      <c r="Q21" s="97">
        <v>297.65800000000002</v>
      </c>
      <c r="R21" s="97">
        <v>239.345</v>
      </c>
      <c r="S21" s="97">
        <v>1411.009</v>
      </c>
      <c r="T21" s="97">
        <v>760.56299999999999</v>
      </c>
      <c r="U21" s="97">
        <v>615.45600000000002</v>
      </c>
      <c r="V21" s="97">
        <v>0</v>
      </c>
      <c r="W21" s="97">
        <v>0</v>
      </c>
      <c r="X21" s="97">
        <v>0</v>
      </c>
      <c r="Y21" s="96">
        <v>0</v>
      </c>
      <c r="Z21" s="96">
        <v>0</v>
      </c>
      <c r="AA21" s="115" t="s">
        <v>163</v>
      </c>
      <c r="AB21" s="112"/>
      <c r="AC21" s="94"/>
      <c r="AD21" s="83"/>
      <c r="AE21" s="90"/>
      <c r="AF21" s="90"/>
      <c r="AG21" s="83"/>
      <c r="AH21" s="83"/>
      <c r="AI21" s="84"/>
      <c r="AJ21" s="84"/>
      <c r="AO21" s="83"/>
      <c r="AP21" s="83"/>
      <c r="AQ21" s="90"/>
    </row>
    <row r="22" spans="1:49" x14ac:dyDescent="0.25">
      <c r="A22" s="23">
        <v>19</v>
      </c>
      <c r="B22" s="116" t="s">
        <v>47</v>
      </c>
      <c r="C22" s="97">
        <v>1377.9369999999999</v>
      </c>
      <c r="D22" s="97">
        <v>0</v>
      </c>
      <c r="E22" s="97">
        <v>0</v>
      </c>
      <c r="F22" s="97">
        <v>0</v>
      </c>
      <c r="G22" s="97">
        <v>1448.5889999999999</v>
      </c>
      <c r="H22" s="97">
        <v>1339.8209999999999</v>
      </c>
      <c r="I22" s="97">
        <v>1311.136</v>
      </c>
      <c r="J22" s="97">
        <v>0</v>
      </c>
      <c r="K22" s="97">
        <v>0</v>
      </c>
      <c r="L22" s="97">
        <v>48.902999999999999</v>
      </c>
      <c r="M22" s="97">
        <v>38.116</v>
      </c>
      <c r="N22" s="97">
        <v>0</v>
      </c>
      <c r="O22" s="97">
        <v>1124.961</v>
      </c>
      <c r="P22" s="97">
        <v>0</v>
      </c>
      <c r="Q22" s="97">
        <v>0</v>
      </c>
      <c r="R22" s="97">
        <v>0</v>
      </c>
      <c r="S22" s="97">
        <v>1157.1410000000001</v>
      </c>
      <c r="T22" s="97">
        <v>1080.587</v>
      </c>
      <c r="U22" s="97">
        <v>1068.9680000000001</v>
      </c>
      <c r="V22" s="97">
        <v>0</v>
      </c>
      <c r="W22" s="97">
        <v>0</v>
      </c>
      <c r="X22" s="97">
        <v>52.558999999999997</v>
      </c>
      <c r="Y22" s="97">
        <v>44.374000000000002</v>
      </c>
      <c r="Z22" s="97">
        <v>0</v>
      </c>
      <c r="AA22" s="115">
        <v>5407487242</v>
      </c>
      <c r="AB22" s="112"/>
      <c r="AC22" s="94"/>
      <c r="AD22" s="83"/>
      <c r="AE22" s="90"/>
      <c r="AF22" s="90"/>
      <c r="AG22" s="83"/>
      <c r="AI22" s="84"/>
      <c r="AJ22" s="84"/>
      <c r="AO22" s="83"/>
      <c r="AP22" s="83"/>
      <c r="AQ22" s="90"/>
    </row>
    <row r="23" spans="1:49" x14ac:dyDescent="0.25">
      <c r="A23" s="23">
        <v>20</v>
      </c>
      <c r="B23" s="89" t="s">
        <v>57</v>
      </c>
      <c r="C23" s="97">
        <v>1278.299</v>
      </c>
      <c r="D23" s="97">
        <v>3406.9270000000001</v>
      </c>
      <c r="E23" s="97">
        <v>1278.299</v>
      </c>
      <c r="F23" s="97">
        <v>789.95799999999997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6">
        <v>0</v>
      </c>
      <c r="O23" s="97">
        <v>748.35456899999997</v>
      </c>
      <c r="P23" s="97">
        <v>1712.7082</v>
      </c>
      <c r="Q23" s="97">
        <v>748.35456899999997</v>
      </c>
      <c r="R23" s="97">
        <v>453.33873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6">
        <v>0</v>
      </c>
      <c r="Y23" s="96">
        <v>0</v>
      </c>
      <c r="Z23" s="96">
        <v>0</v>
      </c>
      <c r="AA23" s="115">
        <v>1659182700</v>
      </c>
      <c r="AB23" s="112"/>
      <c r="AC23" s="94"/>
      <c r="AD23" s="83"/>
      <c r="AE23" s="90"/>
      <c r="AF23" s="111"/>
      <c r="AG23" s="36"/>
      <c r="AH23" s="36"/>
      <c r="AI23" s="110"/>
      <c r="AJ23" s="110"/>
      <c r="AK23" s="36"/>
      <c r="AL23" s="36"/>
      <c r="AM23" s="36"/>
      <c r="AN23" s="36"/>
      <c r="AO23" s="83"/>
      <c r="AP23" s="83"/>
      <c r="AQ23" s="90"/>
      <c r="AR23" s="36"/>
      <c r="AS23" s="36"/>
      <c r="AT23" s="36"/>
      <c r="AU23" s="36"/>
      <c r="AV23" s="36"/>
      <c r="AW23" s="36"/>
    </row>
    <row r="24" spans="1:49" x14ac:dyDescent="0.25">
      <c r="A24" s="23">
        <v>21</v>
      </c>
      <c r="B24" s="89" t="s">
        <v>38</v>
      </c>
      <c r="C24" s="97">
        <v>1203.1010000000001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1223.1289999999999</v>
      </c>
      <c r="M24" s="97">
        <v>1203.1010000000001</v>
      </c>
      <c r="N24" s="97">
        <v>0</v>
      </c>
      <c r="O24" s="97">
        <v>1159.402</v>
      </c>
      <c r="P24" s="97">
        <v>0</v>
      </c>
      <c r="Q24" s="97">
        <v>0</v>
      </c>
      <c r="R24" s="97">
        <v>0</v>
      </c>
      <c r="S24" s="97">
        <v>0</v>
      </c>
      <c r="T24" s="97">
        <v>0</v>
      </c>
      <c r="U24" s="97">
        <v>0</v>
      </c>
      <c r="V24" s="97">
        <v>0</v>
      </c>
      <c r="W24" s="97">
        <v>0</v>
      </c>
      <c r="X24" s="97">
        <v>1177.7260000000001</v>
      </c>
      <c r="Y24" s="97">
        <v>1159.402</v>
      </c>
      <c r="Z24" s="97">
        <v>0</v>
      </c>
      <c r="AA24" s="115">
        <v>2130058291</v>
      </c>
      <c r="AB24" s="112"/>
      <c r="AC24" s="94"/>
      <c r="AD24" s="83"/>
      <c r="AE24" s="90"/>
      <c r="AF24" s="90"/>
      <c r="AI24" s="84"/>
      <c r="AJ24" s="84"/>
      <c r="AO24" s="83"/>
      <c r="AP24" s="83"/>
      <c r="AQ24" s="90"/>
    </row>
    <row r="25" spans="1:49" x14ac:dyDescent="0.25">
      <c r="A25" s="23">
        <v>22</v>
      </c>
      <c r="B25" s="116" t="s">
        <v>175</v>
      </c>
      <c r="C25" s="97">
        <v>1197</v>
      </c>
      <c r="D25" s="97">
        <v>1783</v>
      </c>
      <c r="E25" s="97">
        <v>1178.0999999999999</v>
      </c>
      <c r="F25" s="97">
        <v>847.2</v>
      </c>
      <c r="G25" s="97">
        <v>19.8</v>
      </c>
      <c r="H25" s="97">
        <v>19.2</v>
      </c>
      <c r="I25" s="97">
        <v>16.2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721.2</v>
      </c>
      <c r="P25" s="97">
        <v>874.5</v>
      </c>
      <c r="Q25" s="97">
        <v>721.3</v>
      </c>
      <c r="R25" s="97">
        <v>605.4</v>
      </c>
      <c r="S25" s="97">
        <v>1.3629</v>
      </c>
      <c r="T25" s="97">
        <v>0.68189999999999995</v>
      </c>
      <c r="U25" s="97">
        <v>0.29680000000000001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115" t="s">
        <v>176</v>
      </c>
      <c r="AB25" s="112"/>
      <c r="AC25" s="94"/>
      <c r="AD25" s="83"/>
      <c r="AE25" s="90"/>
      <c r="AF25" s="90"/>
      <c r="AG25" s="83"/>
      <c r="AI25" s="84"/>
      <c r="AJ25" s="84"/>
      <c r="AO25" s="83"/>
      <c r="AP25" s="83"/>
      <c r="AQ25" s="90"/>
    </row>
    <row r="26" spans="1:49" x14ac:dyDescent="0.25">
      <c r="A26" s="23">
        <v>23</v>
      </c>
      <c r="B26" s="89" t="s">
        <v>39</v>
      </c>
      <c r="C26" s="97">
        <v>1192.399128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1221.8898000000002</v>
      </c>
      <c r="M26" s="97">
        <v>1192.399128</v>
      </c>
      <c r="N26" s="96">
        <v>0</v>
      </c>
      <c r="O26" s="97">
        <v>1054.1989919999999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  <c r="U26" s="97">
        <v>0</v>
      </c>
      <c r="V26" s="97">
        <v>0</v>
      </c>
      <c r="W26" s="97">
        <v>0</v>
      </c>
      <c r="X26" s="96">
        <v>1073.6995379999998</v>
      </c>
      <c r="Y26" s="96">
        <v>1054.1989919999999</v>
      </c>
      <c r="Z26" s="96">
        <v>0</v>
      </c>
      <c r="AA26" s="115">
        <v>8601042850</v>
      </c>
      <c r="AB26" s="144"/>
      <c r="AC26" s="94"/>
      <c r="AD26" s="83"/>
      <c r="AE26" s="90"/>
      <c r="AF26" s="90"/>
      <c r="AI26" s="84"/>
      <c r="AJ26" s="84"/>
      <c r="AO26" s="83"/>
      <c r="AP26" s="83"/>
      <c r="AQ26" s="90"/>
    </row>
    <row r="27" spans="1:49" x14ac:dyDescent="0.25">
      <c r="A27" s="23">
        <v>24</v>
      </c>
      <c r="B27" s="116" t="s">
        <v>231</v>
      </c>
      <c r="C27" s="97">
        <v>1158.027</v>
      </c>
      <c r="D27" s="97">
        <v>225.24799999999999</v>
      </c>
      <c r="E27" s="97">
        <v>94.632999999999996</v>
      </c>
      <c r="F27" s="97">
        <v>77.452999999999989</v>
      </c>
      <c r="G27" s="97">
        <v>2136.2399999999998</v>
      </c>
      <c r="H27" s="97">
        <v>1063.394</v>
      </c>
      <c r="I27" s="97">
        <v>886.03099999999995</v>
      </c>
      <c r="J27" s="97">
        <v>0</v>
      </c>
      <c r="K27" s="97">
        <v>0</v>
      </c>
      <c r="L27" s="97">
        <v>6.8359999999999994</v>
      </c>
      <c r="M27" s="96">
        <v>0</v>
      </c>
      <c r="N27" s="96">
        <v>0</v>
      </c>
      <c r="O27" s="97">
        <v>804.69200000000001</v>
      </c>
      <c r="P27" s="97">
        <v>150.55099999999999</v>
      </c>
      <c r="Q27" s="97">
        <v>100.607</v>
      </c>
      <c r="R27" s="97">
        <v>77.787999999999997</v>
      </c>
      <c r="S27" s="97">
        <v>1307.6590000000001</v>
      </c>
      <c r="T27" s="97">
        <v>704.08500000000004</v>
      </c>
      <c r="U27" s="97">
        <v>596.79200000000003</v>
      </c>
      <c r="V27" s="97">
        <v>0</v>
      </c>
      <c r="W27" s="97">
        <v>0</v>
      </c>
      <c r="X27" s="97">
        <v>7.7249999999999996</v>
      </c>
      <c r="Y27" s="96">
        <v>0</v>
      </c>
      <c r="Z27" s="96">
        <v>0</v>
      </c>
      <c r="AA27" s="115" t="s">
        <v>134</v>
      </c>
      <c r="AB27" s="112"/>
      <c r="AC27" s="94"/>
      <c r="AD27" s="83"/>
      <c r="AE27" s="90"/>
      <c r="AF27" s="90"/>
      <c r="AI27" s="84"/>
      <c r="AJ27" s="84"/>
      <c r="AO27" s="83"/>
      <c r="AP27" s="83"/>
      <c r="AQ27" s="90"/>
    </row>
    <row r="28" spans="1:49" x14ac:dyDescent="0.25">
      <c r="A28" s="23">
        <v>25</v>
      </c>
      <c r="B28" s="89" t="s">
        <v>16</v>
      </c>
      <c r="C28" s="97">
        <v>1126.8002710599999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1134.76856329</v>
      </c>
      <c r="M28" s="97">
        <v>1126.8002710599999</v>
      </c>
      <c r="N28" s="96">
        <v>16.51108593</v>
      </c>
      <c r="O28" s="97">
        <v>969.93471245000001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6">
        <v>977.09308352999994</v>
      </c>
      <c r="Y28" s="96">
        <v>969.93471245000001</v>
      </c>
      <c r="Z28" s="96">
        <v>20.32603782</v>
      </c>
      <c r="AA28" s="115">
        <v>4345045088</v>
      </c>
      <c r="AB28" s="144"/>
      <c r="AC28" s="94"/>
      <c r="AD28" s="83"/>
      <c r="AE28" s="90"/>
      <c r="AF28" s="90"/>
      <c r="AI28" s="84"/>
      <c r="AJ28" s="84"/>
      <c r="AO28" s="83"/>
      <c r="AP28" s="83"/>
      <c r="AQ28" s="90"/>
    </row>
    <row r="29" spans="1:49" x14ac:dyDescent="0.25">
      <c r="A29" s="23">
        <v>26</v>
      </c>
      <c r="B29" s="23" t="s">
        <v>24</v>
      </c>
      <c r="C29" s="97">
        <v>1111.782105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1133.457187</v>
      </c>
      <c r="M29" s="88">
        <v>1111.782105</v>
      </c>
      <c r="N29" s="96">
        <v>0</v>
      </c>
      <c r="O29" s="97">
        <v>1025.46408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88">
        <v>0</v>
      </c>
      <c r="X29" s="96">
        <v>1051.2562129999999</v>
      </c>
      <c r="Y29" s="96">
        <v>1025.46408</v>
      </c>
      <c r="Z29" s="96">
        <v>0</v>
      </c>
      <c r="AA29" s="21">
        <v>5406570716</v>
      </c>
      <c r="AB29" s="121"/>
      <c r="AC29" s="94"/>
      <c r="AD29" s="83"/>
      <c r="AE29" s="90"/>
      <c r="AF29" s="90"/>
      <c r="AI29" s="84"/>
      <c r="AJ29" s="84"/>
      <c r="AO29" s="83"/>
      <c r="AP29" s="83"/>
      <c r="AQ29" s="90"/>
    </row>
    <row r="30" spans="1:49" x14ac:dyDescent="0.25">
      <c r="A30" s="23">
        <v>27</v>
      </c>
      <c r="B30" s="116" t="s">
        <v>64</v>
      </c>
      <c r="C30" s="97">
        <v>1025.531978</v>
      </c>
      <c r="D30" s="97">
        <v>2863.1610900000001</v>
      </c>
      <c r="E30" s="97">
        <v>722.64488700000004</v>
      </c>
      <c r="F30" s="97">
        <v>558.68333200000006</v>
      </c>
      <c r="G30" s="97">
        <v>817.51744300000007</v>
      </c>
      <c r="H30" s="97">
        <v>302.887091</v>
      </c>
      <c r="I30" s="97">
        <v>246.18540500000003</v>
      </c>
      <c r="J30" s="97">
        <v>0</v>
      </c>
      <c r="K30" s="97">
        <v>0</v>
      </c>
      <c r="L30" s="97">
        <v>0</v>
      </c>
      <c r="M30" s="96">
        <v>0</v>
      </c>
      <c r="N30" s="96">
        <v>0</v>
      </c>
      <c r="O30" s="97">
        <v>678.05100000000004</v>
      </c>
      <c r="P30" s="97">
        <v>2241.46</v>
      </c>
      <c r="Q30" s="97">
        <v>522.56600000000003</v>
      </c>
      <c r="R30" s="97">
        <v>412.14299999999997</v>
      </c>
      <c r="S30" s="97">
        <v>479.29300000000001</v>
      </c>
      <c r="T30" s="97">
        <v>155.48500000000001</v>
      </c>
      <c r="U30" s="97">
        <v>128.494</v>
      </c>
      <c r="V30" s="97">
        <v>0</v>
      </c>
      <c r="W30" s="97">
        <v>0</v>
      </c>
      <c r="X30" s="97">
        <v>0</v>
      </c>
      <c r="Y30" s="96">
        <v>0</v>
      </c>
      <c r="Z30" s="96">
        <v>0</v>
      </c>
      <c r="AA30" s="115">
        <v>5260271530</v>
      </c>
      <c r="AB30" s="112"/>
      <c r="AC30" s="94"/>
      <c r="AD30" s="83"/>
      <c r="AE30" s="90"/>
      <c r="AF30" s="111"/>
      <c r="AG30" s="112"/>
      <c r="AH30" s="36"/>
      <c r="AI30" s="110"/>
      <c r="AJ30" s="110"/>
      <c r="AK30" s="36"/>
      <c r="AL30" s="36"/>
      <c r="AM30" s="36"/>
      <c r="AN30" s="36"/>
      <c r="AO30" s="83"/>
      <c r="AP30" s="83"/>
      <c r="AQ30" s="90"/>
      <c r="AR30" s="36"/>
      <c r="AS30" s="36"/>
      <c r="AT30" s="36"/>
      <c r="AU30" s="36"/>
      <c r="AV30" s="36"/>
      <c r="AW30" s="36"/>
    </row>
    <row r="31" spans="1:49" x14ac:dyDescent="0.25">
      <c r="A31" s="23">
        <v>28</v>
      </c>
      <c r="B31" s="23" t="s">
        <v>32</v>
      </c>
      <c r="C31" s="97">
        <v>983.52620999999999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1010.09811</v>
      </c>
      <c r="M31" s="88">
        <v>983.52620999999999</v>
      </c>
      <c r="N31" s="96">
        <v>0</v>
      </c>
      <c r="O31" s="97">
        <v>983.68385000000001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W31" s="88">
        <v>0</v>
      </c>
      <c r="X31" s="96">
        <v>997.08114</v>
      </c>
      <c r="Y31" s="96">
        <v>983.68385000000001</v>
      </c>
      <c r="Z31" s="96">
        <v>0</v>
      </c>
      <c r="AA31" s="21">
        <v>2634091033</v>
      </c>
      <c r="AB31" s="121"/>
      <c r="AC31" s="94"/>
      <c r="AD31" s="83"/>
      <c r="AE31" s="90"/>
      <c r="AF31" s="90"/>
      <c r="AI31" s="84"/>
      <c r="AJ31" s="84"/>
      <c r="AO31" s="83"/>
      <c r="AP31" s="83"/>
      <c r="AQ31" s="90"/>
    </row>
    <row r="32" spans="1:49" x14ac:dyDescent="0.25">
      <c r="A32" s="23">
        <v>29</v>
      </c>
      <c r="B32" s="19" t="s">
        <v>159</v>
      </c>
      <c r="C32" s="97">
        <v>931.311871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936.27338300000008</v>
      </c>
      <c r="M32" s="88">
        <v>931.311871</v>
      </c>
      <c r="N32" s="97">
        <v>2.037283</v>
      </c>
      <c r="O32" s="97">
        <v>809.70367899999997</v>
      </c>
      <c r="P32" s="97">
        <v>0</v>
      </c>
      <c r="Q32" s="97">
        <v>0</v>
      </c>
      <c r="R32" s="97">
        <v>0</v>
      </c>
      <c r="S32" s="97">
        <v>0</v>
      </c>
      <c r="T32" s="97">
        <v>0</v>
      </c>
      <c r="U32" s="97">
        <v>0</v>
      </c>
      <c r="V32" s="97">
        <v>0</v>
      </c>
      <c r="W32" s="88">
        <v>0</v>
      </c>
      <c r="X32" s="97">
        <v>824.20031999999992</v>
      </c>
      <c r="Y32" s="97">
        <v>809.70367899999997</v>
      </c>
      <c r="Z32" s="97">
        <v>2.4858339999999997</v>
      </c>
      <c r="AA32" s="21" t="s">
        <v>160</v>
      </c>
      <c r="AB32" s="83"/>
      <c r="AC32" s="94"/>
      <c r="AD32" s="83"/>
      <c r="AE32" s="90"/>
      <c r="AF32" s="90"/>
      <c r="AI32" s="84"/>
      <c r="AJ32" s="84"/>
      <c r="AO32" s="83"/>
      <c r="AP32" s="83"/>
      <c r="AQ32" s="90"/>
    </row>
    <row r="33" spans="1:43" x14ac:dyDescent="0.25">
      <c r="A33" s="23">
        <v>30</v>
      </c>
      <c r="B33" s="87" t="s">
        <v>153</v>
      </c>
      <c r="C33" s="97">
        <v>920.56200000000001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946.69500000000005</v>
      </c>
      <c r="M33" s="88">
        <v>920.56200000000001</v>
      </c>
      <c r="N33" s="97">
        <v>0</v>
      </c>
      <c r="O33" s="97">
        <v>721.88800000000003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  <c r="W33" s="88">
        <v>0</v>
      </c>
      <c r="X33" s="97">
        <v>747.93399999999997</v>
      </c>
      <c r="Y33" s="97">
        <v>721.88800000000003</v>
      </c>
      <c r="Z33" s="97">
        <v>0</v>
      </c>
      <c r="AA33" s="21">
        <v>5038072003</v>
      </c>
      <c r="AB33" s="83"/>
      <c r="AC33" s="94"/>
      <c r="AD33" s="83"/>
      <c r="AE33" s="90"/>
      <c r="AF33" s="90"/>
      <c r="AG33" s="83"/>
      <c r="AI33" s="84"/>
      <c r="AJ33" s="84"/>
      <c r="AO33" s="83"/>
      <c r="AP33" s="83"/>
      <c r="AQ33" s="90"/>
    </row>
    <row r="34" spans="1:43" x14ac:dyDescent="0.25">
      <c r="A34" s="23">
        <v>31</v>
      </c>
      <c r="B34" s="85" t="s">
        <v>156</v>
      </c>
      <c r="C34" s="97">
        <v>854.36001699999997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857.10021100000006</v>
      </c>
      <c r="M34" s="88">
        <v>854.36001699999997</v>
      </c>
      <c r="N34" s="97">
        <v>0</v>
      </c>
      <c r="O34" s="97">
        <v>554.21500000000003</v>
      </c>
      <c r="P34" s="97">
        <v>0</v>
      </c>
      <c r="Q34" s="97">
        <v>0</v>
      </c>
      <c r="R34" s="97">
        <v>0</v>
      </c>
      <c r="S34" s="97">
        <v>0</v>
      </c>
      <c r="T34" s="97">
        <v>0</v>
      </c>
      <c r="U34" s="97">
        <v>0</v>
      </c>
      <c r="V34" s="97">
        <v>0</v>
      </c>
      <c r="W34" s="88">
        <v>0</v>
      </c>
      <c r="X34" s="97">
        <v>558.68499999999995</v>
      </c>
      <c r="Y34" s="97">
        <v>554.21500000000003</v>
      </c>
      <c r="Z34" s="97">
        <v>0</v>
      </c>
      <c r="AA34" s="21">
        <v>6952000911</v>
      </c>
      <c r="AB34" s="83"/>
      <c r="AC34" s="94"/>
      <c r="AD34" s="83"/>
      <c r="AE34" s="90"/>
      <c r="AF34" s="90"/>
      <c r="AI34" s="84"/>
      <c r="AJ34" s="84"/>
      <c r="AO34" s="83"/>
      <c r="AP34" s="83"/>
      <c r="AQ34" s="90"/>
    </row>
    <row r="35" spans="1:43" x14ac:dyDescent="0.25">
      <c r="A35" s="23">
        <v>32</v>
      </c>
      <c r="B35" s="19" t="s">
        <v>166</v>
      </c>
      <c r="C35" s="97">
        <v>831.83820000000003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840.83059600000001</v>
      </c>
      <c r="M35" s="88">
        <v>831.83820000000003</v>
      </c>
      <c r="N35" s="96">
        <v>290.64366000000001</v>
      </c>
      <c r="O35" s="97">
        <v>735.54503399999999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88">
        <v>0</v>
      </c>
      <c r="X35" s="96">
        <v>737.26847999999995</v>
      </c>
      <c r="Y35" s="96">
        <v>735.54503399999999</v>
      </c>
      <c r="Z35" s="96">
        <v>239.00466599999999</v>
      </c>
      <c r="AA35" s="21">
        <v>2221171632</v>
      </c>
      <c r="AB35" s="122"/>
      <c r="AC35" s="94"/>
      <c r="AD35" s="83"/>
      <c r="AE35" s="90"/>
      <c r="AF35" s="90"/>
      <c r="AI35" s="84"/>
      <c r="AJ35" s="84"/>
      <c r="AO35" s="83"/>
      <c r="AP35" s="83"/>
      <c r="AQ35" s="90"/>
    </row>
    <row r="36" spans="1:43" x14ac:dyDescent="0.25">
      <c r="A36" s="23">
        <v>33</v>
      </c>
      <c r="B36" s="23" t="s">
        <v>13</v>
      </c>
      <c r="C36" s="97">
        <v>794.83799999999997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814.20500000000004</v>
      </c>
      <c r="M36" s="88">
        <v>794.83799999999997</v>
      </c>
      <c r="N36" s="97">
        <v>47.655999999999999</v>
      </c>
      <c r="O36" s="97">
        <v>790.53800000000001</v>
      </c>
      <c r="P36" s="97">
        <v>0</v>
      </c>
      <c r="Q36" s="97">
        <v>0</v>
      </c>
      <c r="R36" s="97">
        <v>0</v>
      </c>
      <c r="S36" s="97">
        <v>0</v>
      </c>
      <c r="T36" s="97">
        <v>0</v>
      </c>
      <c r="U36" s="97">
        <v>0</v>
      </c>
      <c r="V36" s="97">
        <v>0</v>
      </c>
      <c r="W36" s="88">
        <v>0</v>
      </c>
      <c r="X36" s="97">
        <v>797.01199999999994</v>
      </c>
      <c r="Y36" s="97">
        <v>790.53800000000001</v>
      </c>
      <c r="Z36" s="97">
        <v>0</v>
      </c>
      <c r="AA36" s="21">
        <v>3801990027</v>
      </c>
      <c r="AB36" s="83"/>
      <c r="AC36" s="94"/>
      <c r="AD36" s="83"/>
      <c r="AE36" s="90"/>
      <c r="AF36" s="90"/>
      <c r="AG36" s="83"/>
      <c r="AI36" s="84"/>
      <c r="AJ36" s="84"/>
      <c r="AO36" s="83"/>
      <c r="AP36" s="83"/>
      <c r="AQ36" s="90"/>
    </row>
    <row r="37" spans="1:43" x14ac:dyDescent="0.25">
      <c r="A37" s="23">
        <v>34</v>
      </c>
      <c r="B37" s="87" t="s">
        <v>169</v>
      </c>
      <c r="C37" s="97">
        <v>790.7204549999999</v>
      </c>
      <c r="D37" s="88">
        <v>1273.4841669999998</v>
      </c>
      <c r="E37" s="88">
        <v>790.7204549999999</v>
      </c>
      <c r="F37" s="88">
        <v>553.32373300000006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97">
        <v>612.57100000000003</v>
      </c>
      <c r="P37" s="97">
        <v>1141.5429999999999</v>
      </c>
      <c r="Q37" s="97">
        <v>612.57100000000003</v>
      </c>
      <c r="R37" s="97">
        <v>528.97199999999998</v>
      </c>
      <c r="S37" s="97">
        <v>0</v>
      </c>
      <c r="T37" s="97">
        <v>0</v>
      </c>
      <c r="U37" s="97">
        <v>0</v>
      </c>
      <c r="V37" s="97">
        <v>0</v>
      </c>
      <c r="W37" s="88">
        <v>0</v>
      </c>
      <c r="X37" s="88">
        <v>0</v>
      </c>
      <c r="Y37" s="88">
        <v>0</v>
      </c>
      <c r="Z37" s="88">
        <v>0</v>
      </c>
      <c r="AA37" s="21">
        <v>5260355389</v>
      </c>
      <c r="AB37" s="83"/>
      <c r="AC37" s="94"/>
      <c r="AD37" s="83"/>
      <c r="AE37" s="90"/>
      <c r="AF37" s="90"/>
      <c r="AG37" s="83"/>
      <c r="AI37" s="84"/>
      <c r="AJ37" s="84"/>
      <c r="AO37" s="83"/>
      <c r="AP37" s="83"/>
      <c r="AQ37" s="90"/>
    </row>
    <row r="38" spans="1:43" x14ac:dyDescent="0.25">
      <c r="A38" s="23">
        <v>35</v>
      </c>
      <c r="B38" s="19" t="s">
        <v>23</v>
      </c>
      <c r="C38" s="97">
        <v>786.68931000000009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798.48340000000007</v>
      </c>
      <c r="M38" s="88">
        <v>786.68931000000009</v>
      </c>
      <c r="N38" s="96">
        <v>548.09956000000011</v>
      </c>
      <c r="O38" s="97">
        <v>852.00585000000001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7">
        <v>0</v>
      </c>
      <c r="W38" s="88">
        <v>0</v>
      </c>
      <c r="X38" s="96">
        <v>869.70229000000006</v>
      </c>
      <c r="Y38" s="96">
        <v>852.00585000000001</v>
      </c>
      <c r="Z38" s="96">
        <v>31.800080000000001</v>
      </c>
      <c r="AA38" s="21">
        <v>5321059541</v>
      </c>
      <c r="AB38" s="121"/>
      <c r="AC38" s="94"/>
      <c r="AD38" s="83"/>
      <c r="AE38" s="90"/>
      <c r="AF38" s="90"/>
      <c r="AI38" s="84"/>
      <c r="AJ38" s="84"/>
      <c r="AO38" s="83"/>
      <c r="AP38" s="83"/>
      <c r="AQ38" s="90"/>
    </row>
    <row r="39" spans="1:43" x14ac:dyDescent="0.25">
      <c r="A39" s="23">
        <v>36</v>
      </c>
      <c r="B39" s="23" t="s">
        <v>22</v>
      </c>
      <c r="C39" s="97">
        <v>764.11003500000004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824.27812699999993</v>
      </c>
      <c r="M39" s="88">
        <v>764.11003500000004</v>
      </c>
      <c r="N39" s="96">
        <v>81.392565000000005</v>
      </c>
      <c r="O39" s="97">
        <v>689.03616799999998</v>
      </c>
      <c r="P39" s="97">
        <v>0</v>
      </c>
      <c r="Q39" s="97">
        <v>0</v>
      </c>
      <c r="R39" s="97">
        <v>0</v>
      </c>
      <c r="S39" s="97">
        <v>0</v>
      </c>
      <c r="T39" s="97">
        <v>0</v>
      </c>
      <c r="U39" s="97">
        <v>0</v>
      </c>
      <c r="V39" s="97">
        <v>0</v>
      </c>
      <c r="W39" s="88">
        <v>0</v>
      </c>
      <c r="X39" s="96">
        <v>748.60935300000006</v>
      </c>
      <c r="Y39" s="96">
        <v>689.03616799999998</v>
      </c>
      <c r="Z39" s="96">
        <v>0</v>
      </c>
      <c r="AA39" s="21" t="s">
        <v>135</v>
      </c>
      <c r="AB39" s="121"/>
      <c r="AC39" s="94"/>
      <c r="AD39" s="83"/>
      <c r="AE39" s="90"/>
      <c r="AF39" s="90"/>
      <c r="AI39" s="84"/>
      <c r="AJ39" s="84"/>
      <c r="AO39" s="83"/>
      <c r="AP39" s="83"/>
      <c r="AQ39" s="90"/>
    </row>
    <row r="40" spans="1:43" x14ac:dyDescent="0.25">
      <c r="A40" s="23">
        <v>37</v>
      </c>
      <c r="B40" s="23" t="s">
        <v>155</v>
      </c>
      <c r="C40" s="97">
        <v>755.80799999999999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773.16700000000003</v>
      </c>
      <c r="M40" s="88">
        <v>755.80799999999999</v>
      </c>
      <c r="N40" s="97">
        <v>0</v>
      </c>
      <c r="O40" s="97">
        <v>597.83900000000006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97">
        <v>0</v>
      </c>
      <c r="V40" s="97">
        <v>0</v>
      </c>
      <c r="W40" s="88">
        <v>0</v>
      </c>
      <c r="X40" s="97">
        <v>623.38499999999999</v>
      </c>
      <c r="Y40" s="97">
        <v>597.83900000000006</v>
      </c>
      <c r="Z40" s="97">
        <v>0</v>
      </c>
      <c r="AA40" s="21">
        <v>3666144160</v>
      </c>
      <c r="AB40" s="83"/>
      <c r="AC40" s="94"/>
      <c r="AD40" s="83"/>
      <c r="AE40" s="90"/>
      <c r="AF40" s="90"/>
      <c r="AG40" s="83"/>
      <c r="AI40" s="84"/>
      <c r="AJ40" s="84"/>
      <c r="AO40" s="83"/>
      <c r="AP40" s="83"/>
      <c r="AQ40" s="90"/>
    </row>
    <row r="41" spans="1:43" x14ac:dyDescent="0.25">
      <c r="A41" s="23">
        <v>38</v>
      </c>
      <c r="B41" s="23" t="s">
        <v>21</v>
      </c>
      <c r="C41" s="97">
        <v>755.1590799999999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786.51115000000004</v>
      </c>
      <c r="M41" s="88">
        <v>755.1590799999999</v>
      </c>
      <c r="N41" s="97">
        <v>269.92864000000003</v>
      </c>
      <c r="O41" s="97">
        <v>539.38976000000002</v>
      </c>
      <c r="P41" s="97">
        <v>0</v>
      </c>
      <c r="Q41" s="97">
        <v>0</v>
      </c>
      <c r="R41" s="97">
        <v>0</v>
      </c>
      <c r="S41" s="97">
        <v>0</v>
      </c>
      <c r="T41" s="97">
        <v>0</v>
      </c>
      <c r="U41" s="97">
        <v>0</v>
      </c>
      <c r="V41" s="97">
        <v>0</v>
      </c>
      <c r="W41" s="88">
        <v>0</v>
      </c>
      <c r="X41" s="97">
        <v>587.58632999999998</v>
      </c>
      <c r="Y41" s="97">
        <v>539.38976000000002</v>
      </c>
      <c r="Z41" s="97">
        <v>14.21842</v>
      </c>
      <c r="AA41" s="21">
        <v>4824047100</v>
      </c>
      <c r="AB41" s="83"/>
      <c r="AC41" s="94"/>
      <c r="AD41" s="83"/>
      <c r="AE41" s="90"/>
      <c r="AF41" s="90"/>
      <c r="AG41" s="83"/>
      <c r="AI41" s="84"/>
      <c r="AJ41" s="84"/>
      <c r="AO41" s="83"/>
      <c r="AP41" s="83"/>
      <c r="AQ41" s="90"/>
    </row>
    <row r="42" spans="1:43" x14ac:dyDescent="0.25">
      <c r="A42" s="23">
        <v>39</v>
      </c>
      <c r="B42" s="23" t="s">
        <v>154</v>
      </c>
      <c r="C42" s="97">
        <v>753.4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761.47500000000002</v>
      </c>
      <c r="M42" s="88">
        <v>753.4</v>
      </c>
      <c r="N42" s="96">
        <v>0</v>
      </c>
      <c r="O42" s="97">
        <v>665.327</v>
      </c>
      <c r="P42" s="97">
        <v>0</v>
      </c>
      <c r="Q42" s="97">
        <v>0</v>
      </c>
      <c r="R42" s="97">
        <v>0</v>
      </c>
      <c r="S42" s="97">
        <v>0</v>
      </c>
      <c r="T42" s="97">
        <v>0</v>
      </c>
      <c r="U42" s="97">
        <v>0</v>
      </c>
      <c r="V42" s="97">
        <v>0</v>
      </c>
      <c r="W42" s="88">
        <v>0</v>
      </c>
      <c r="X42" s="96">
        <v>674.03099999999995</v>
      </c>
      <c r="Y42" s="96">
        <v>665.327</v>
      </c>
      <c r="Z42" s="96">
        <v>30</v>
      </c>
      <c r="AA42" s="21">
        <v>3328999318</v>
      </c>
      <c r="AB42" s="121"/>
      <c r="AC42" s="94"/>
      <c r="AD42" s="83"/>
      <c r="AE42" s="90"/>
      <c r="AF42" s="90"/>
      <c r="AI42" s="84"/>
      <c r="AJ42" s="84"/>
      <c r="AO42" s="83"/>
      <c r="AP42" s="83"/>
      <c r="AQ42" s="90"/>
    </row>
    <row r="43" spans="1:43" x14ac:dyDescent="0.25">
      <c r="A43" s="23">
        <v>40</v>
      </c>
      <c r="B43" s="87" t="s">
        <v>7</v>
      </c>
      <c r="C43" s="97">
        <v>737.06907228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803.42180081000004</v>
      </c>
      <c r="M43" s="78">
        <v>737.06907228</v>
      </c>
      <c r="N43" s="96">
        <v>245.44062697999999</v>
      </c>
      <c r="O43" s="97">
        <v>665.2020060000001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97">
        <v>0</v>
      </c>
      <c r="V43" s="97">
        <v>0</v>
      </c>
      <c r="W43" s="88">
        <v>0</v>
      </c>
      <c r="X43" s="97">
        <v>717.77302399999996</v>
      </c>
      <c r="Y43" s="97">
        <v>665.2020060000001</v>
      </c>
      <c r="Z43" s="97">
        <v>106.5</v>
      </c>
      <c r="AA43" s="21">
        <v>2901204067</v>
      </c>
      <c r="AB43" s="83"/>
      <c r="AC43" s="94"/>
      <c r="AD43" s="83"/>
      <c r="AE43" s="90"/>
      <c r="AF43" s="90"/>
      <c r="AG43" s="83"/>
      <c r="AI43" s="84"/>
      <c r="AJ43" s="84"/>
      <c r="AO43" s="83"/>
      <c r="AP43" s="83"/>
      <c r="AQ43" s="90"/>
    </row>
    <row r="44" spans="1:43" x14ac:dyDescent="0.25">
      <c r="A44" s="23">
        <v>41</v>
      </c>
      <c r="B44" s="19" t="s">
        <v>10</v>
      </c>
      <c r="C44" s="97">
        <v>679.86699999999996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692.98199999999997</v>
      </c>
      <c r="M44" s="88">
        <v>679.86699999999996</v>
      </c>
      <c r="N44" s="96">
        <v>30.472000000000001</v>
      </c>
      <c r="O44" s="97">
        <v>746.59400000000005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0</v>
      </c>
      <c r="V44" s="97">
        <v>0</v>
      </c>
      <c r="W44" s="88">
        <v>0</v>
      </c>
      <c r="X44" s="96">
        <v>761.53099999999995</v>
      </c>
      <c r="Y44" s="96">
        <v>746.59400000000005</v>
      </c>
      <c r="Z44" s="96">
        <v>42.662999999999997</v>
      </c>
      <c r="AA44" s="21">
        <v>3525251257</v>
      </c>
      <c r="AB44" s="122"/>
      <c r="AC44" s="94"/>
      <c r="AD44" s="83"/>
      <c r="AE44" s="90"/>
      <c r="AF44" s="90"/>
      <c r="AG44" s="83"/>
      <c r="AI44" s="84"/>
      <c r="AJ44" s="84"/>
      <c r="AO44" s="83"/>
      <c r="AP44" s="83"/>
      <c r="AQ44" s="90"/>
    </row>
    <row r="45" spans="1:43" x14ac:dyDescent="0.25">
      <c r="A45" s="23">
        <v>42</v>
      </c>
      <c r="B45" s="23" t="s">
        <v>8</v>
      </c>
      <c r="C45" s="97">
        <v>664.13400000000001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683.154</v>
      </c>
      <c r="M45" s="88">
        <v>664.13400000000001</v>
      </c>
      <c r="N45" s="96">
        <v>0.3</v>
      </c>
      <c r="O45" s="97">
        <v>561.70299999999997</v>
      </c>
      <c r="P45" s="97">
        <v>0</v>
      </c>
      <c r="Q45" s="97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  <c r="W45" s="88">
        <v>0</v>
      </c>
      <c r="X45" s="96">
        <v>576.75599999999997</v>
      </c>
      <c r="Y45" s="96">
        <v>561.70299999999997</v>
      </c>
      <c r="Z45" s="96">
        <v>0.30299999999999999</v>
      </c>
      <c r="AA45" s="21">
        <v>3015028318</v>
      </c>
      <c r="AB45" s="83"/>
      <c r="AC45" s="94"/>
      <c r="AD45" s="83"/>
      <c r="AE45" s="90"/>
      <c r="AF45" s="90"/>
      <c r="AI45" s="84"/>
      <c r="AJ45" s="84"/>
      <c r="AO45" s="83"/>
      <c r="AP45" s="83"/>
      <c r="AQ45" s="90"/>
    </row>
    <row r="46" spans="1:43" x14ac:dyDescent="0.25">
      <c r="A46" s="23">
        <v>43</v>
      </c>
      <c r="B46" s="87" t="s">
        <v>51</v>
      </c>
      <c r="C46" s="97">
        <v>661.11599999999999</v>
      </c>
      <c r="D46" s="88">
        <v>259.90100000000001</v>
      </c>
      <c r="E46" s="88">
        <v>197.578</v>
      </c>
      <c r="F46" s="88">
        <v>154.93600000000001</v>
      </c>
      <c r="G46" s="88">
        <v>562.83299999999997</v>
      </c>
      <c r="H46" s="88">
        <v>463.53800000000001</v>
      </c>
      <c r="I46" s="88">
        <v>368.084</v>
      </c>
      <c r="J46" s="88">
        <v>0</v>
      </c>
      <c r="K46" s="88">
        <v>0</v>
      </c>
      <c r="L46" s="88">
        <v>0</v>
      </c>
      <c r="M46" s="78">
        <v>0</v>
      </c>
      <c r="N46" s="78">
        <v>0</v>
      </c>
      <c r="O46" s="97">
        <v>497.22899999999998</v>
      </c>
      <c r="P46" s="97">
        <v>461.12299999999999</v>
      </c>
      <c r="Q46" s="97">
        <v>340.41399999999999</v>
      </c>
      <c r="R46" s="97">
        <v>243.566</v>
      </c>
      <c r="S46" s="97">
        <v>284.68599999999998</v>
      </c>
      <c r="T46" s="97">
        <v>156.815</v>
      </c>
      <c r="U46" s="97">
        <v>125.271</v>
      </c>
      <c r="V46" s="97">
        <v>0</v>
      </c>
      <c r="W46" s="88">
        <v>0</v>
      </c>
      <c r="X46" s="88">
        <v>0</v>
      </c>
      <c r="Y46" s="78">
        <v>0</v>
      </c>
      <c r="Z46" s="78">
        <v>0</v>
      </c>
      <c r="AA46" s="21">
        <v>7704493556</v>
      </c>
      <c r="AB46" s="83"/>
      <c r="AC46" s="94"/>
      <c r="AD46" s="83"/>
      <c r="AE46" s="90"/>
      <c r="AF46" s="90"/>
      <c r="AI46" s="84"/>
      <c r="AJ46" s="84"/>
      <c r="AO46" s="83"/>
      <c r="AP46" s="83"/>
      <c r="AQ46" s="90"/>
    </row>
    <row r="47" spans="1:43" x14ac:dyDescent="0.25">
      <c r="A47" s="23">
        <v>44</v>
      </c>
      <c r="B47" s="23" t="s">
        <v>167</v>
      </c>
      <c r="C47" s="97">
        <v>625.60367399999996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632.36900900000001</v>
      </c>
      <c r="M47" s="88">
        <v>625.60367399999996</v>
      </c>
      <c r="N47" s="97">
        <v>0</v>
      </c>
      <c r="O47" s="97">
        <v>624.68806599999994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7">
        <v>0</v>
      </c>
      <c r="W47" s="88">
        <v>0</v>
      </c>
      <c r="X47" s="97">
        <v>632.25437699999998</v>
      </c>
      <c r="Y47" s="97">
        <v>624.68806599999994</v>
      </c>
      <c r="Z47" s="97">
        <v>0</v>
      </c>
      <c r="AA47" s="21">
        <v>7204137581</v>
      </c>
      <c r="AB47" s="83"/>
      <c r="AC47" s="94"/>
      <c r="AD47" s="83"/>
      <c r="AE47" s="90"/>
      <c r="AF47" s="90"/>
      <c r="AG47" s="83"/>
      <c r="AI47" s="84"/>
      <c r="AJ47" s="84"/>
      <c r="AO47" s="83"/>
      <c r="AP47" s="83"/>
      <c r="AQ47" s="90"/>
    </row>
    <row r="48" spans="1:43" x14ac:dyDescent="0.25">
      <c r="A48" s="23">
        <v>45</v>
      </c>
      <c r="B48" s="87" t="s">
        <v>41</v>
      </c>
      <c r="C48" s="97">
        <v>531.85029000000009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532.51196200000004</v>
      </c>
      <c r="M48" s="88">
        <v>531.85029000000009</v>
      </c>
      <c r="N48" s="97">
        <v>0</v>
      </c>
      <c r="O48" s="97">
        <v>540.30264699999998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97">
        <v>0</v>
      </c>
      <c r="V48" s="97">
        <v>0</v>
      </c>
      <c r="W48" s="88">
        <v>0</v>
      </c>
      <c r="X48" s="97">
        <v>541.28845700000011</v>
      </c>
      <c r="Y48" s="97">
        <v>540.30264699999998</v>
      </c>
      <c r="Z48" s="97">
        <v>0</v>
      </c>
      <c r="AA48" s="21">
        <v>7604192192</v>
      </c>
      <c r="AB48" s="83"/>
      <c r="AC48" s="94"/>
      <c r="AD48" s="83"/>
      <c r="AE48" s="90"/>
      <c r="AF48" s="90"/>
      <c r="AG48" s="83"/>
      <c r="AI48" s="84"/>
      <c r="AJ48" s="84"/>
      <c r="AO48" s="83"/>
      <c r="AP48" s="83"/>
      <c r="AQ48" s="90"/>
    </row>
    <row r="49" spans="1:43" x14ac:dyDescent="0.25">
      <c r="A49" s="23">
        <v>46</v>
      </c>
      <c r="B49" s="23" t="s">
        <v>20</v>
      </c>
      <c r="C49" s="97">
        <v>528.4624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535.75993000000005</v>
      </c>
      <c r="M49" s="88">
        <v>528.4624</v>
      </c>
      <c r="N49" s="96">
        <v>0</v>
      </c>
      <c r="O49" s="97">
        <v>498.83654999999999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88">
        <v>0</v>
      </c>
      <c r="X49" s="96">
        <v>506.77591999999999</v>
      </c>
      <c r="Y49" s="96">
        <v>498.83654999999999</v>
      </c>
      <c r="Z49" s="96">
        <v>0</v>
      </c>
      <c r="AA49" s="21">
        <v>4632066518</v>
      </c>
      <c r="AB49" s="122"/>
      <c r="AC49" s="94"/>
      <c r="AD49" s="83"/>
      <c r="AE49" s="90"/>
      <c r="AF49" s="90"/>
      <c r="AI49" s="84"/>
      <c r="AJ49" s="84"/>
      <c r="AO49" s="83"/>
      <c r="AP49" s="83"/>
      <c r="AQ49" s="90"/>
    </row>
    <row r="50" spans="1:43" x14ac:dyDescent="0.25">
      <c r="A50" s="23">
        <v>47</v>
      </c>
      <c r="B50" s="87" t="s">
        <v>158</v>
      </c>
      <c r="C50" s="97">
        <v>462.42487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501.22300000000001</v>
      </c>
      <c r="M50" s="88">
        <v>462.42487</v>
      </c>
      <c r="N50" s="97">
        <v>0</v>
      </c>
      <c r="O50" s="97">
        <v>437.14699999999999</v>
      </c>
      <c r="P50" s="97">
        <v>0</v>
      </c>
      <c r="Q50" s="97">
        <v>0</v>
      </c>
      <c r="R50" s="97">
        <v>0</v>
      </c>
      <c r="S50" s="97">
        <v>0</v>
      </c>
      <c r="T50" s="97">
        <v>0</v>
      </c>
      <c r="U50" s="97">
        <v>0</v>
      </c>
      <c r="V50" s="97">
        <v>0</v>
      </c>
      <c r="W50" s="88">
        <v>0</v>
      </c>
      <c r="X50" s="97">
        <v>461.95053000000001</v>
      </c>
      <c r="Y50" s="97">
        <v>437.14699999999999</v>
      </c>
      <c r="Z50" s="97">
        <v>0</v>
      </c>
      <c r="AA50" s="21">
        <v>6450939546</v>
      </c>
      <c r="AB50" s="83"/>
      <c r="AC50" s="94"/>
      <c r="AD50" s="83"/>
      <c r="AE50" s="90"/>
      <c r="AF50" s="90"/>
      <c r="AG50" s="83"/>
      <c r="AI50" s="84"/>
      <c r="AJ50" s="84"/>
      <c r="AO50" s="83"/>
      <c r="AP50" s="83"/>
      <c r="AQ50" s="90"/>
    </row>
    <row r="51" spans="1:43" x14ac:dyDescent="0.25">
      <c r="A51" s="23">
        <v>48</v>
      </c>
      <c r="B51" s="87" t="s">
        <v>168</v>
      </c>
      <c r="C51" s="97">
        <v>453.31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457.58699999999999</v>
      </c>
      <c r="M51" s="78">
        <v>453.31</v>
      </c>
      <c r="N51" s="96">
        <v>0</v>
      </c>
      <c r="O51" s="97">
        <v>327.99900000000002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97">
        <v>0</v>
      </c>
      <c r="V51" s="97">
        <v>0</v>
      </c>
      <c r="W51" s="88">
        <v>0</v>
      </c>
      <c r="X51" s="97">
        <v>328.89100000000002</v>
      </c>
      <c r="Y51" s="96">
        <v>327.99900000000002</v>
      </c>
      <c r="Z51" s="96">
        <v>0</v>
      </c>
      <c r="AA51" s="21">
        <v>2801249882</v>
      </c>
      <c r="AB51" s="83"/>
      <c r="AC51" s="94"/>
      <c r="AD51" s="83"/>
      <c r="AE51" s="90"/>
      <c r="AF51" s="90"/>
      <c r="AG51" s="83"/>
      <c r="AI51" s="84"/>
      <c r="AJ51" s="84"/>
      <c r="AO51" s="83"/>
      <c r="AP51" s="83"/>
      <c r="AQ51" s="90"/>
    </row>
    <row r="52" spans="1:43" x14ac:dyDescent="0.25">
      <c r="A52" s="23">
        <v>49</v>
      </c>
      <c r="B52" s="87" t="s">
        <v>157</v>
      </c>
      <c r="C52" s="97">
        <v>447.84256900000003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480.15054600000002</v>
      </c>
      <c r="M52" s="88">
        <v>447.84256900000003</v>
      </c>
      <c r="N52" s="97">
        <v>91.318146999999996</v>
      </c>
      <c r="O52" s="97">
        <v>429.949636</v>
      </c>
      <c r="P52" s="97">
        <v>0</v>
      </c>
      <c r="Q52" s="97">
        <v>0</v>
      </c>
      <c r="R52" s="97">
        <v>0</v>
      </c>
      <c r="S52" s="97">
        <v>0</v>
      </c>
      <c r="T52" s="97">
        <v>0</v>
      </c>
      <c r="U52" s="97">
        <v>0</v>
      </c>
      <c r="V52" s="97">
        <v>0</v>
      </c>
      <c r="W52" s="88">
        <v>0</v>
      </c>
      <c r="X52" s="97">
        <v>469.37152400000002</v>
      </c>
      <c r="Y52" s="97">
        <v>429.949636</v>
      </c>
      <c r="Z52" s="97">
        <v>139.19108</v>
      </c>
      <c r="AA52" s="21">
        <v>3728015495</v>
      </c>
      <c r="AB52" s="83"/>
      <c r="AC52" s="94"/>
      <c r="AD52" s="83"/>
      <c r="AE52" s="90"/>
      <c r="AF52" s="90"/>
      <c r="AG52" s="83"/>
      <c r="AI52" s="84"/>
      <c r="AJ52" s="84"/>
      <c r="AO52" s="83"/>
      <c r="AP52" s="83"/>
      <c r="AQ52" s="90"/>
    </row>
    <row r="53" spans="1:43" x14ac:dyDescent="0.25">
      <c r="A53" s="23">
        <v>50</v>
      </c>
      <c r="B53" s="87" t="s">
        <v>66</v>
      </c>
      <c r="C53" s="97">
        <v>447.39827176</v>
      </c>
      <c r="D53" s="88">
        <v>1287.9282660000001</v>
      </c>
      <c r="E53" s="88">
        <v>298.90649567999998</v>
      </c>
      <c r="F53" s="88">
        <v>203.71338316000001</v>
      </c>
      <c r="G53" s="88">
        <v>354.00313199999999</v>
      </c>
      <c r="H53" s="88">
        <v>148.49177608000002</v>
      </c>
      <c r="I53" s="88">
        <v>123.87163918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97">
        <v>368.20499999999998</v>
      </c>
      <c r="P53" s="97">
        <v>1079.202</v>
      </c>
      <c r="Q53" s="97">
        <v>271.62799999999999</v>
      </c>
      <c r="R53" s="97">
        <v>195.673</v>
      </c>
      <c r="S53" s="97">
        <v>245.42599999999999</v>
      </c>
      <c r="T53" s="97">
        <v>96.576999999999998</v>
      </c>
      <c r="U53" s="97">
        <v>82.363</v>
      </c>
      <c r="V53" s="97">
        <v>2.2785E-2</v>
      </c>
      <c r="W53" s="88">
        <v>0</v>
      </c>
      <c r="X53" s="88">
        <v>0</v>
      </c>
      <c r="Y53" s="88">
        <v>0</v>
      </c>
      <c r="Z53" s="88">
        <v>0</v>
      </c>
      <c r="AA53" s="21">
        <v>4205219217</v>
      </c>
      <c r="AB53" s="83"/>
      <c r="AC53" s="94"/>
      <c r="AD53" s="83"/>
      <c r="AE53" s="90"/>
      <c r="AF53" s="90"/>
      <c r="AI53" s="84"/>
      <c r="AJ53" s="84"/>
      <c r="AO53" s="83"/>
      <c r="AP53" s="83"/>
      <c r="AQ53" s="90"/>
    </row>
    <row r="54" spans="1:43" x14ac:dyDescent="0.25">
      <c r="A54" s="23">
        <v>51</v>
      </c>
      <c r="B54" s="87" t="s">
        <v>62</v>
      </c>
      <c r="C54" s="97">
        <v>361.10500000000002</v>
      </c>
      <c r="D54" s="88">
        <v>0</v>
      </c>
      <c r="E54" s="88">
        <v>0</v>
      </c>
      <c r="F54" s="88">
        <v>0</v>
      </c>
      <c r="G54" s="88">
        <v>1095.165</v>
      </c>
      <c r="H54" s="88">
        <v>361.10500000000002</v>
      </c>
      <c r="I54" s="88">
        <v>319.91699999999997</v>
      </c>
      <c r="J54" s="88">
        <v>0</v>
      </c>
      <c r="K54" s="88">
        <v>0</v>
      </c>
      <c r="L54" s="88">
        <v>3.01</v>
      </c>
      <c r="M54" s="78">
        <v>0</v>
      </c>
      <c r="N54" s="78">
        <v>0</v>
      </c>
      <c r="O54" s="97">
        <v>336.35300000000001</v>
      </c>
      <c r="P54" s="97">
        <v>0</v>
      </c>
      <c r="Q54" s="97">
        <v>0</v>
      </c>
      <c r="R54" s="97">
        <v>0</v>
      </c>
      <c r="S54" s="97">
        <v>966.20100000000002</v>
      </c>
      <c r="T54" s="97">
        <v>336.09399999999999</v>
      </c>
      <c r="U54" s="97">
        <v>301.56200000000001</v>
      </c>
      <c r="V54" s="97">
        <v>0</v>
      </c>
      <c r="W54" s="88">
        <v>0</v>
      </c>
      <c r="X54" s="78">
        <v>3.2509999999999999</v>
      </c>
      <c r="Y54" s="78">
        <v>0.25900000000000001</v>
      </c>
      <c r="Z54" s="78">
        <v>0</v>
      </c>
      <c r="AA54" s="21">
        <v>7838492459</v>
      </c>
      <c r="AB54" s="83"/>
      <c r="AC54" s="94"/>
      <c r="AD54" s="83"/>
      <c r="AE54" s="90"/>
      <c r="AG54" s="83"/>
      <c r="AI54" s="84"/>
      <c r="AJ54" s="84"/>
      <c r="AO54" s="83"/>
      <c r="AP54" s="83"/>
      <c r="AQ54" s="90"/>
    </row>
    <row r="55" spans="1:43" x14ac:dyDescent="0.25">
      <c r="A55" s="23">
        <v>52</v>
      </c>
      <c r="B55" s="87" t="s">
        <v>44</v>
      </c>
      <c r="C55" s="97">
        <v>262.69676681999999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267.69676681999999</v>
      </c>
      <c r="M55" s="78">
        <v>262.69676681999999</v>
      </c>
      <c r="N55" s="78">
        <v>354.64551663999998</v>
      </c>
      <c r="O55" s="97">
        <v>158.767</v>
      </c>
      <c r="P55" s="97">
        <v>0</v>
      </c>
      <c r="Q55" s="97">
        <v>0</v>
      </c>
      <c r="R55" s="97">
        <v>0</v>
      </c>
      <c r="S55" s="97">
        <v>0</v>
      </c>
      <c r="T55" s="97">
        <v>0</v>
      </c>
      <c r="U55" s="97">
        <v>0</v>
      </c>
      <c r="V55" s="97">
        <v>0</v>
      </c>
      <c r="W55" s="88">
        <v>0</v>
      </c>
      <c r="X55" s="97">
        <v>158.767</v>
      </c>
      <c r="Y55" s="97">
        <v>158.767</v>
      </c>
      <c r="Z55" s="96">
        <v>237.4</v>
      </c>
      <c r="AA55" s="21">
        <v>7704472891</v>
      </c>
      <c r="AB55" s="83"/>
      <c r="AC55" s="94"/>
      <c r="AD55" s="83"/>
      <c r="AE55" s="90"/>
      <c r="AF55" s="90"/>
      <c r="AG55" s="83"/>
      <c r="AI55" s="84"/>
      <c r="AJ55" s="84"/>
      <c r="AO55" s="83"/>
      <c r="AP55" s="83"/>
      <c r="AQ55" s="90"/>
    </row>
    <row r="56" spans="1:43" x14ac:dyDescent="0.25">
      <c r="A56" s="23">
        <v>53</v>
      </c>
      <c r="B56" s="87" t="s">
        <v>223</v>
      </c>
      <c r="C56" s="97">
        <v>244.06800000000001</v>
      </c>
      <c r="D56" s="88">
        <v>4003.48</v>
      </c>
      <c r="E56" s="88">
        <v>244.06800000000001</v>
      </c>
      <c r="F56" s="88">
        <v>225.798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97">
        <v>71.853999999999999</v>
      </c>
      <c r="P56" s="88">
        <v>3706.6729999999998</v>
      </c>
      <c r="Q56" s="88">
        <v>71.853999999999999</v>
      </c>
      <c r="R56" s="88">
        <v>50.911000000000001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21">
        <v>7703739359</v>
      </c>
      <c r="AB56" s="83"/>
      <c r="AC56" s="94"/>
      <c r="AD56" s="83"/>
      <c r="AE56" s="90"/>
      <c r="AF56" s="90"/>
      <c r="AI56" s="84"/>
      <c r="AJ56" s="84"/>
      <c r="AO56" s="83"/>
      <c r="AP56" s="83"/>
      <c r="AQ56" s="90"/>
    </row>
    <row r="57" spans="1:43" x14ac:dyDescent="0.25">
      <c r="A57" s="23">
        <v>54</v>
      </c>
      <c r="B57" s="87" t="s">
        <v>40</v>
      </c>
      <c r="C57" s="97">
        <v>156.05876000000001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157.53364999999999</v>
      </c>
      <c r="M57" s="88">
        <v>156.05876000000001</v>
      </c>
      <c r="N57" s="97">
        <v>19.028009999999998</v>
      </c>
      <c r="O57" s="97">
        <v>140.59554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88">
        <v>0</v>
      </c>
      <c r="X57" s="97">
        <v>143.05715000000001</v>
      </c>
      <c r="Y57" s="97">
        <v>140.59554</v>
      </c>
      <c r="Z57" s="97">
        <v>11.399799999999999</v>
      </c>
      <c r="AA57" s="21">
        <v>1435296482</v>
      </c>
      <c r="AB57" s="83"/>
      <c r="AC57" s="94"/>
      <c r="AD57" s="83"/>
      <c r="AE57" s="90"/>
      <c r="AF57" s="90"/>
      <c r="AG57" s="83"/>
      <c r="AI57" s="84"/>
      <c r="AJ57" s="84"/>
      <c r="AO57" s="83"/>
      <c r="AP57" s="83"/>
      <c r="AQ57" s="90"/>
    </row>
    <row r="58" spans="1:43" x14ac:dyDescent="0.25">
      <c r="A58" s="23">
        <v>55</v>
      </c>
      <c r="B58" s="19" t="s">
        <v>210</v>
      </c>
      <c r="C58" s="97">
        <v>63.632000000000005</v>
      </c>
      <c r="D58" s="88">
        <v>71.263000000000005</v>
      </c>
      <c r="E58" s="88">
        <v>30.382999999999999</v>
      </c>
      <c r="F58" s="88">
        <v>20.21</v>
      </c>
      <c r="G58" s="88">
        <v>42.048999999999999</v>
      </c>
      <c r="H58" s="88">
        <v>33.249000000000002</v>
      </c>
      <c r="I58" s="88">
        <v>32.036999999999999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97">
        <v>54.28</v>
      </c>
      <c r="P58" s="97">
        <v>161.65700000000001</v>
      </c>
      <c r="Q58" s="97">
        <v>39.366</v>
      </c>
      <c r="R58" s="97">
        <v>25.888999999999999</v>
      </c>
      <c r="S58" s="97">
        <v>16.032</v>
      </c>
      <c r="T58" s="97">
        <v>14.914</v>
      </c>
      <c r="U58" s="97">
        <v>14.378</v>
      </c>
      <c r="V58" s="97">
        <v>0</v>
      </c>
      <c r="W58" s="88">
        <v>0</v>
      </c>
      <c r="X58" s="88">
        <v>0</v>
      </c>
      <c r="Y58" s="88">
        <v>0</v>
      </c>
      <c r="Z58" s="88">
        <v>0</v>
      </c>
      <c r="AA58" s="21" t="s">
        <v>215</v>
      </c>
      <c r="AB58" s="83"/>
      <c r="AC58" s="94"/>
      <c r="AD58" s="83"/>
      <c r="AE58" s="90"/>
      <c r="AF58" s="92"/>
      <c r="AG58" s="83"/>
      <c r="AI58" s="84"/>
      <c r="AJ58" s="84"/>
      <c r="AO58" s="83"/>
      <c r="AP58" s="83"/>
      <c r="AQ58" s="90"/>
    </row>
    <row r="59" spans="1:43" x14ac:dyDescent="0.25">
      <c r="A59" s="23">
        <v>55</v>
      </c>
      <c r="B59" s="87" t="s">
        <v>211</v>
      </c>
      <c r="C59" s="97">
        <v>18.587</v>
      </c>
      <c r="D59" s="88">
        <v>91.016000000000005</v>
      </c>
      <c r="E59" s="88">
        <v>17.216000000000001</v>
      </c>
      <c r="F59" s="88">
        <v>14.471</v>
      </c>
      <c r="G59" s="88">
        <v>2.4319999999999999</v>
      </c>
      <c r="H59" s="88">
        <v>1.371</v>
      </c>
      <c r="I59" s="88">
        <v>1.1000000000000001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97">
        <v>25.256</v>
      </c>
      <c r="P59" s="97">
        <v>83.873999999999995</v>
      </c>
      <c r="Q59" s="97">
        <v>25.06</v>
      </c>
      <c r="R59" s="97">
        <v>18.341999999999999</v>
      </c>
      <c r="S59" s="97">
        <v>1.623</v>
      </c>
      <c r="T59" s="97">
        <v>0.19600000000000001</v>
      </c>
      <c r="U59" s="97">
        <v>0.19600000000000001</v>
      </c>
      <c r="V59" s="97">
        <v>0</v>
      </c>
      <c r="W59" s="88">
        <v>0</v>
      </c>
      <c r="X59" s="88">
        <v>0</v>
      </c>
      <c r="Y59" s="88">
        <v>0</v>
      </c>
      <c r="Z59" s="88">
        <v>0</v>
      </c>
      <c r="AA59" s="21">
        <v>2465260220</v>
      </c>
      <c r="AB59" s="83"/>
      <c r="AC59" s="94"/>
      <c r="AD59" s="83"/>
      <c r="AE59" s="90"/>
      <c r="AF59" s="90"/>
      <c r="AG59" s="83"/>
      <c r="AI59" s="84"/>
      <c r="AJ59" s="84"/>
      <c r="AO59" s="83"/>
      <c r="AP59" s="83"/>
      <c r="AQ59" s="90"/>
    </row>
    <row r="60" spans="1:43" x14ac:dyDescent="0.25">
      <c r="B60" s="77" t="s">
        <v>229</v>
      </c>
      <c r="AI60" s="84"/>
    </row>
    <row r="61" spans="1:43" x14ac:dyDescent="0.25">
      <c r="B61" s="86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AA61"/>
      <c r="AB61"/>
    </row>
    <row r="62" spans="1:43" x14ac:dyDescent="0.25"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AA62"/>
      <c r="AB62"/>
    </row>
    <row r="63" spans="1:43" x14ac:dyDescent="0.25">
      <c r="B63" s="76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AA63"/>
      <c r="AB63"/>
    </row>
    <row r="64" spans="1:43" x14ac:dyDescent="0.25"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AA64"/>
      <c r="AB64"/>
    </row>
    <row r="65" spans="3:28" x14ac:dyDescent="0.25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AA65"/>
      <c r="AB65"/>
    </row>
    <row r="66" spans="3:28" x14ac:dyDescent="0.25"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AA66"/>
      <c r="AB66"/>
    </row>
    <row r="67" spans="3:28" x14ac:dyDescent="0.25"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AA67"/>
      <c r="AB67"/>
    </row>
    <row r="68" spans="3:28" x14ac:dyDescent="0.25"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AA68"/>
      <c r="AB68"/>
    </row>
    <row r="69" spans="3:28" x14ac:dyDescent="0.25"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AA69"/>
      <c r="AB69"/>
    </row>
    <row r="70" spans="3:28" x14ac:dyDescent="0.25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AA70"/>
      <c r="AB70"/>
    </row>
    <row r="71" spans="3:28" x14ac:dyDescent="0.25"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AA71"/>
      <c r="AB71"/>
    </row>
    <row r="72" spans="3:28" x14ac:dyDescent="0.25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AA72"/>
      <c r="AB72"/>
    </row>
    <row r="73" spans="3:28" x14ac:dyDescent="0.25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AA73"/>
      <c r="AB73"/>
    </row>
    <row r="74" spans="3:28" x14ac:dyDescent="0.25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AA74"/>
      <c r="AB74"/>
    </row>
    <row r="75" spans="3:28" x14ac:dyDescent="0.25"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AA75"/>
      <c r="AB75"/>
    </row>
    <row r="76" spans="3:28" x14ac:dyDescent="0.25"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AA76"/>
      <c r="AB76"/>
    </row>
    <row r="77" spans="3:28" x14ac:dyDescent="0.25"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AA77"/>
      <c r="AB77"/>
    </row>
    <row r="78" spans="3:28" x14ac:dyDescent="0.25"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AA78"/>
      <c r="AB78"/>
    </row>
    <row r="79" spans="3:28" x14ac:dyDescent="0.25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AA79"/>
      <c r="AB79"/>
    </row>
    <row r="80" spans="3:28" x14ac:dyDescent="0.25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AA80"/>
      <c r="AB80"/>
    </row>
    <row r="81" spans="3:28" x14ac:dyDescent="0.25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AA81"/>
      <c r="AB81"/>
    </row>
    <row r="82" spans="3:28" x14ac:dyDescent="0.25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AA82"/>
      <c r="AB82"/>
    </row>
    <row r="83" spans="3:28" x14ac:dyDescent="0.25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AA83"/>
      <c r="AB83"/>
    </row>
    <row r="84" spans="3:28" x14ac:dyDescent="0.25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AA84"/>
      <c r="AB84"/>
    </row>
    <row r="85" spans="3:28" x14ac:dyDescent="0.25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AA85"/>
      <c r="AB85"/>
    </row>
    <row r="86" spans="3:28" x14ac:dyDescent="0.25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AA86"/>
      <c r="AB86"/>
    </row>
    <row r="87" spans="3:28" x14ac:dyDescent="0.25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AA87"/>
      <c r="AB87"/>
    </row>
    <row r="88" spans="3:28" x14ac:dyDescent="0.25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AA88"/>
      <c r="AB88"/>
    </row>
    <row r="89" spans="3:28" x14ac:dyDescent="0.25"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AA89"/>
      <c r="AB89"/>
    </row>
    <row r="90" spans="3:28" x14ac:dyDescent="0.25"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AA90"/>
      <c r="AB90"/>
    </row>
    <row r="91" spans="3:28" x14ac:dyDescent="0.25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AA91"/>
      <c r="AB91"/>
    </row>
    <row r="92" spans="3:28" x14ac:dyDescent="0.25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AA92"/>
      <c r="AB92"/>
    </row>
    <row r="93" spans="3:28" x14ac:dyDescent="0.25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AA93"/>
      <c r="AB93"/>
    </row>
    <row r="94" spans="3:28" x14ac:dyDescent="0.25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AA94"/>
      <c r="AB94"/>
    </row>
    <row r="95" spans="3:28" x14ac:dyDescent="0.25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AA95"/>
      <c r="AB95"/>
    </row>
    <row r="96" spans="3:28" x14ac:dyDescent="0.25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AA96"/>
      <c r="AB96"/>
    </row>
    <row r="97" spans="3:28" x14ac:dyDescent="0.25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AA97"/>
      <c r="AB97"/>
    </row>
    <row r="98" spans="3:28" x14ac:dyDescent="0.25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AA98"/>
      <c r="AB98"/>
    </row>
    <row r="99" spans="3:28" x14ac:dyDescent="0.25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AA99"/>
      <c r="AB99"/>
    </row>
    <row r="100" spans="3:28" x14ac:dyDescent="0.25"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AA100"/>
      <c r="AB100"/>
    </row>
    <row r="101" spans="3:28" x14ac:dyDescent="0.25"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AA101"/>
      <c r="AB101"/>
    </row>
    <row r="102" spans="3:28" x14ac:dyDescent="0.25"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AA102"/>
      <c r="AB102"/>
    </row>
    <row r="103" spans="3:28" x14ac:dyDescent="0.25"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AA103"/>
      <c r="AB103"/>
    </row>
    <row r="104" spans="3:28" x14ac:dyDescent="0.25"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AA104"/>
      <c r="AB104"/>
    </row>
    <row r="105" spans="3:28" x14ac:dyDescent="0.25"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AA105"/>
      <c r="AB105"/>
    </row>
    <row r="106" spans="3:28" x14ac:dyDescent="0.25"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AA106"/>
      <c r="AB106"/>
    </row>
    <row r="107" spans="3:28" x14ac:dyDescent="0.25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AA107"/>
      <c r="AB107"/>
    </row>
    <row r="108" spans="3:28" x14ac:dyDescent="0.25"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AA108"/>
      <c r="AB108"/>
    </row>
  </sheetData>
  <autoFilter ref="A3:AW62" xr:uid="{D1D7F676-2742-4510-9E11-ABC3A54A5428}">
    <sortState xmlns:xlrd2="http://schemas.microsoft.com/office/spreadsheetml/2017/richdata2" ref="A5:AW62">
      <sortCondition descending="1" ref="C3:C62"/>
    </sortState>
  </autoFilter>
  <mergeCells count="4">
    <mergeCell ref="C2:N2"/>
    <mergeCell ref="O2:Z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sheetPr codeName="Лист20"/>
  <dimension ref="A1:E66"/>
  <sheetViews>
    <sheetView zoomScale="70" zoomScaleNormal="70" workbookViewId="0">
      <pane xSplit="1" ySplit="2" topLeftCell="B24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89.85546875" customWidth="1"/>
    <col min="3" max="3" width="12.28515625" style="11" customWidth="1"/>
    <col min="4" max="4" width="11.5703125" style="11" customWidth="1"/>
    <col min="5" max="5" width="11.28515625" bestFit="1" customWidth="1"/>
  </cols>
  <sheetData>
    <row r="1" spans="1:5" x14ac:dyDescent="0.25">
      <c r="A1" s="21" t="s">
        <v>181</v>
      </c>
      <c r="B1" s="34"/>
      <c r="C1" s="48"/>
      <c r="D1" s="48"/>
    </row>
    <row r="2" spans="1:5" ht="56.25" x14ac:dyDescent="0.25">
      <c r="A2" s="50" t="s">
        <v>188</v>
      </c>
      <c r="B2" s="50" t="s">
        <v>0</v>
      </c>
      <c r="C2" s="52" t="s">
        <v>182</v>
      </c>
      <c r="D2" s="52" t="s">
        <v>183</v>
      </c>
    </row>
    <row r="3" spans="1:5" x14ac:dyDescent="0.25">
      <c r="A3" s="88">
        <v>1</v>
      </c>
      <c r="B3" s="88" t="s">
        <v>196</v>
      </c>
      <c r="C3" s="97">
        <v>25672</v>
      </c>
      <c r="D3" s="97">
        <v>22302</v>
      </c>
      <c r="E3">
        <v>7713390236</v>
      </c>
    </row>
    <row r="4" spans="1:5" x14ac:dyDescent="0.25">
      <c r="A4" s="88">
        <v>2</v>
      </c>
      <c r="B4" s="88" t="s">
        <v>54</v>
      </c>
      <c r="C4" s="97">
        <v>4410.84540474</v>
      </c>
      <c r="D4" s="97">
        <v>2894.9542579999998</v>
      </c>
      <c r="E4">
        <v>4205271785</v>
      </c>
    </row>
    <row r="5" spans="1:5" x14ac:dyDescent="0.25">
      <c r="A5" s="88">
        <v>3</v>
      </c>
      <c r="B5" s="88" t="s">
        <v>17</v>
      </c>
      <c r="C5" s="97">
        <v>3763.37</v>
      </c>
      <c r="D5" s="97">
        <v>3407.623</v>
      </c>
      <c r="E5">
        <v>2310981029</v>
      </c>
    </row>
    <row r="6" spans="1:5" x14ac:dyDescent="0.25">
      <c r="A6" s="88">
        <v>4</v>
      </c>
      <c r="B6" s="88" t="s">
        <v>205</v>
      </c>
      <c r="C6" s="97">
        <v>2803.828</v>
      </c>
      <c r="D6" s="97">
        <v>1860.682</v>
      </c>
      <c r="E6">
        <v>7704784072</v>
      </c>
    </row>
    <row r="7" spans="1:5" x14ac:dyDescent="0.25">
      <c r="A7" s="88">
        <v>5</v>
      </c>
      <c r="B7" s="88" t="s">
        <v>69</v>
      </c>
      <c r="C7" s="97">
        <v>2801.4769999999999</v>
      </c>
      <c r="D7" s="97">
        <v>1258.1379999999999</v>
      </c>
      <c r="E7">
        <v>7716748537</v>
      </c>
    </row>
    <row r="8" spans="1:5" x14ac:dyDescent="0.25">
      <c r="A8" s="88">
        <v>6</v>
      </c>
      <c r="B8" s="88" t="s">
        <v>35</v>
      </c>
      <c r="C8" s="97">
        <v>2605.518</v>
      </c>
      <c r="D8" s="97">
        <v>2403.489</v>
      </c>
      <c r="E8">
        <v>1831045838</v>
      </c>
    </row>
    <row r="9" spans="1:5" x14ac:dyDescent="0.25">
      <c r="A9" s="88">
        <v>7</v>
      </c>
      <c r="B9" s="88" t="s">
        <v>27</v>
      </c>
      <c r="C9" s="97">
        <v>2220.9977940000003</v>
      </c>
      <c r="D9" s="97">
        <v>1978.4862000000001</v>
      </c>
      <c r="E9">
        <v>6164072742</v>
      </c>
    </row>
    <row r="10" spans="1:5" x14ac:dyDescent="0.25">
      <c r="A10" s="88">
        <v>8</v>
      </c>
      <c r="B10" s="88" t="s">
        <v>38</v>
      </c>
      <c r="C10" s="97">
        <v>2204.8939999999998</v>
      </c>
      <c r="D10" s="97">
        <v>1937.0170000000001</v>
      </c>
      <c r="E10">
        <v>2130058291</v>
      </c>
    </row>
    <row r="11" spans="1:5" x14ac:dyDescent="0.25">
      <c r="A11" s="88">
        <v>9</v>
      </c>
      <c r="B11" s="88" t="s">
        <v>23</v>
      </c>
      <c r="C11" s="97">
        <v>2152.7054759999996</v>
      </c>
      <c r="D11" s="97">
        <v>1414.39967</v>
      </c>
      <c r="E11">
        <v>5321059541</v>
      </c>
    </row>
    <row r="12" spans="1:5" x14ac:dyDescent="0.25">
      <c r="A12" s="88">
        <v>10</v>
      </c>
      <c r="B12" s="88" t="s">
        <v>18</v>
      </c>
      <c r="C12" s="97">
        <v>2131.1582999999996</v>
      </c>
      <c r="D12" s="97">
        <v>2022.6768999999999</v>
      </c>
      <c r="E12">
        <v>9102023109</v>
      </c>
    </row>
    <row r="13" spans="1:5" x14ac:dyDescent="0.25">
      <c r="A13" s="88">
        <v>11</v>
      </c>
      <c r="B13" s="88" t="s">
        <v>30</v>
      </c>
      <c r="C13" s="97">
        <v>1750.1375700000001</v>
      </c>
      <c r="D13" s="97">
        <v>1750.1375700000001</v>
      </c>
      <c r="E13">
        <v>6671118019</v>
      </c>
    </row>
    <row r="14" spans="1:5" x14ac:dyDescent="0.25">
      <c r="A14" s="88">
        <v>12</v>
      </c>
      <c r="B14" s="88" t="s">
        <v>159</v>
      </c>
      <c r="C14" s="97">
        <v>1638.761</v>
      </c>
      <c r="D14" s="97">
        <v>951.31399999999996</v>
      </c>
      <c r="E14" t="s">
        <v>160</v>
      </c>
    </row>
    <row r="15" spans="1:5" x14ac:dyDescent="0.25">
      <c r="A15" s="88">
        <v>13</v>
      </c>
      <c r="B15" s="88" t="s">
        <v>16</v>
      </c>
      <c r="C15" s="97">
        <v>1543.067</v>
      </c>
      <c r="D15" s="97">
        <v>1388.867</v>
      </c>
      <c r="E15">
        <v>4345045088</v>
      </c>
    </row>
    <row r="16" spans="1:5" x14ac:dyDescent="0.25">
      <c r="A16" s="88">
        <v>14</v>
      </c>
      <c r="B16" s="88" t="s">
        <v>24</v>
      </c>
      <c r="C16" s="97">
        <v>1507.06251</v>
      </c>
      <c r="D16" s="97">
        <v>1460.184141</v>
      </c>
      <c r="E16">
        <v>5406570716</v>
      </c>
    </row>
    <row r="17" spans="1:5" x14ac:dyDescent="0.25">
      <c r="A17" s="88">
        <v>15</v>
      </c>
      <c r="B17" s="88" t="s">
        <v>39</v>
      </c>
      <c r="C17" s="97">
        <v>1480.0139999999999</v>
      </c>
      <c r="D17" s="97">
        <v>1324.299</v>
      </c>
      <c r="E17">
        <v>8601042850</v>
      </c>
    </row>
    <row r="18" spans="1:5" x14ac:dyDescent="0.25">
      <c r="A18" s="88">
        <v>16</v>
      </c>
      <c r="B18" s="88" t="s">
        <v>84</v>
      </c>
      <c r="C18" s="97">
        <v>1452.514283</v>
      </c>
      <c r="D18" s="97">
        <v>2454.174</v>
      </c>
      <c r="E18">
        <v>7715825027</v>
      </c>
    </row>
    <row r="19" spans="1:5" x14ac:dyDescent="0.25">
      <c r="A19" s="88">
        <v>17</v>
      </c>
      <c r="B19" s="88" t="s">
        <v>22</v>
      </c>
      <c r="C19" s="97">
        <v>1387.2083180000002</v>
      </c>
      <c r="D19" s="97">
        <v>911.54198600000007</v>
      </c>
      <c r="E19" t="s">
        <v>135</v>
      </c>
    </row>
    <row r="20" spans="1:5" x14ac:dyDescent="0.25">
      <c r="A20" s="88">
        <v>18</v>
      </c>
      <c r="B20" s="88" t="s">
        <v>7</v>
      </c>
      <c r="C20" s="97">
        <v>1372.14677046</v>
      </c>
      <c r="D20" s="97">
        <v>1076.2390330000001</v>
      </c>
      <c r="E20">
        <v>2901204067</v>
      </c>
    </row>
    <row r="21" spans="1:5" x14ac:dyDescent="0.25">
      <c r="A21" s="88">
        <v>19</v>
      </c>
      <c r="B21" s="88" t="s">
        <v>166</v>
      </c>
      <c r="C21" s="97">
        <v>1263.1195619999999</v>
      </c>
      <c r="D21" s="97">
        <v>1145.74946153</v>
      </c>
      <c r="E21">
        <v>2221171632</v>
      </c>
    </row>
    <row r="22" spans="1:5" x14ac:dyDescent="0.25">
      <c r="A22" s="88">
        <v>20</v>
      </c>
      <c r="B22" s="88" t="s">
        <v>32</v>
      </c>
      <c r="C22" s="97">
        <v>1253.0375340000001</v>
      </c>
      <c r="D22" s="97">
        <v>1179.8399999999999</v>
      </c>
      <c r="E22">
        <v>2634091033</v>
      </c>
    </row>
    <row r="23" spans="1:5" x14ac:dyDescent="0.25">
      <c r="A23" s="88">
        <v>21</v>
      </c>
      <c r="B23" s="88" t="s">
        <v>21</v>
      </c>
      <c r="C23" s="97">
        <v>1186.0826000000002</v>
      </c>
      <c r="D23" s="97">
        <v>805.94060000000002</v>
      </c>
      <c r="E23">
        <v>4824047100</v>
      </c>
    </row>
    <row r="24" spans="1:5" x14ac:dyDescent="0.25">
      <c r="A24" s="88">
        <v>22</v>
      </c>
      <c r="B24" s="88" t="s">
        <v>13</v>
      </c>
      <c r="C24" s="97">
        <v>1133.883</v>
      </c>
      <c r="D24" s="97">
        <v>982.14099999999996</v>
      </c>
      <c r="E24">
        <v>3801990027</v>
      </c>
    </row>
    <row r="25" spans="1:5" x14ac:dyDescent="0.25">
      <c r="A25" s="88">
        <v>23</v>
      </c>
      <c r="B25" s="88" t="s">
        <v>10</v>
      </c>
      <c r="C25" s="96">
        <v>1129.787</v>
      </c>
      <c r="D25" s="96">
        <v>1015.432</v>
      </c>
      <c r="E25">
        <v>3525251257</v>
      </c>
    </row>
    <row r="26" spans="1:5" x14ac:dyDescent="0.25">
      <c r="A26" s="88">
        <v>24</v>
      </c>
      <c r="B26" s="88" t="s">
        <v>41</v>
      </c>
      <c r="C26" s="96">
        <v>1107.306855</v>
      </c>
      <c r="D26" s="96">
        <v>1008.361009</v>
      </c>
      <c r="E26">
        <v>7604192192</v>
      </c>
    </row>
    <row r="27" spans="1:5" x14ac:dyDescent="0.25">
      <c r="A27" s="88">
        <v>25</v>
      </c>
      <c r="B27" s="88" t="s">
        <v>156</v>
      </c>
      <c r="C27" s="96">
        <v>1023.89211</v>
      </c>
      <c r="D27" s="96">
        <v>619.32159000000001</v>
      </c>
      <c r="E27">
        <v>6952000911</v>
      </c>
    </row>
    <row r="28" spans="1:5" x14ac:dyDescent="0.25">
      <c r="A28" s="88">
        <v>26</v>
      </c>
      <c r="B28" s="102" t="s">
        <v>198</v>
      </c>
      <c r="C28" s="96">
        <v>1018.93</v>
      </c>
      <c r="D28" s="96">
        <v>1058.049</v>
      </c>
      <c r="E28" t="s">
        <v>232</v>
      </c>
    </row>
    <row r="29" spans="1:5" x14ac:dyDescent="0.25">
      <c r="A29" s="88">
        <v>27</v>
      </c>
      <c r="B29" s="88" t="s">
        <v>45</v>
      </c>
      <c r="C29" s="96">
        <v>1004.09385418</v>
      </c>
      <c r="D29" s="96">
        <v>564.13830301000007</v>
      </c>
      <c r="E29">
        <v>5407973316</v>
      </c>
    </row>
    <row r="30" spans="1:5" x14ac:dyDescent="0.25">
      <c r="A30" s="88">
        <v>28</v>
      </c>
      <c r="B30" s="88" t="s">
        <v>47</v>
      </c>
      <c r="C30" s="96">
        <v>971.31700000000001</v>
      </c>
      <c r="D30" s="96">
        <v>498.70100000000002</v>
      </c>
      <c r="E30">
        <v>5407487242</v>
      </c>
    </row>
    <row r="31" spans="1:5" x14ac:dyDescent="0.25">
      <c r="A31" s="88">
        <v>29</v>
      </c>
      <c r="B31" s="88" t="s">
        <v>154</v>
      </c>
      <c r="C31" s="96">
        <v>945.78228999999999</v>
      </c>
      <c r="D31" s="96">
        <v>960.84299999999996</v>
      </c>
      <c r="E31">
        <v>3328999318</v>
      </c>
    </row>
    <row r="32" spans="1:5" x14ac:dyDescent="0.25">
      <c r="A32" s="88">
        <v>30</v>
      </c>
      <c r="B32" s="88" t="s">
        <v>153</v>
      </c>
      <c r="C32" s="96">
        <v>932.47</v>
      </c>
      <c r="D32" s="96">
        <v>927.12099999999998</v>
      </c>
      <c r="E32">
        <v>5038072003</v>
      </c>
    </row>
    <row r="33" spans="1:5" x14ac:dyDescent="0.25">
      <c r="A33" s="88">
        <v>31</v>
      </c>
      <c r="B33" s="102" t="s">
        <v>155</v>
      </c>
      <c r="C33" s="96">
        <v>895.34400000000005</v>
      </c>
      <c r="D33" s="96">
        <v>775.87599999999998</v>
      </c>
      <c r="E33">
        <v>3666144160</v>
      </c>
    </row>
    <row r="34" spans="1:5" x14ac:dyDescent="0.25">
      <c r="A34" s="88">
        <v>32</v>
      </c>
      <c r="B34" s="88" t="s">
        <v>59</v>
      </c>
      <c r="C34" s="109">
        <v>789.16200000000003</v>
      </c>
      <c r="D34" s="109">
        <v>479.21199999999999</v>
      </c>
      <c r="E34" t="s">
        <v>163</v>
      </c>
    </row>
    <row r="35" spans="1:5" x14ac:dyDescent="0.25">
      <c r="A35" s="88">
        <v>33</v>
      </c>
      <c r="B35" s="102" t="s">
        <v>207</v>
      </c>
      <c r="C35" s="96">
        <v>782.35900000000004</v>
      </c>
      <c r="D35" s="96">
        <v>524.29300000000001</v>
      </c>
      <c r="E35">
        <v>7702820127</v>
      </c>
    </row>
    <row r="36" spans="1:5" x14ac:dyDescent="0.25">
      <c r="A36" s="88">
        <v>34</v>
      </c>
      <c r="B36" s="88" t="s">
        <v>8</v>
      </c>
      <c r="C36" s="96">
        <v>778.947</v>
      </c>
      <c r="D36" s="96">
        <v>611.22299999999996</v>
      </c>
      <c r="E36">
        <v>3015028318</v>
      </c>
    </row>
    <row r="37" spans="1:5" x14ac:dyDescent="0.25">
      <c r="A37" s="88">
        <v>35</v>
      </c>
      <c r="B37" s="88" t="s">
        <v>66</v>
      </c>
      <c r="C37" s="96">
        <v>716.51800000000003</v>
      </c>
      <c r="D37" s="96">
        <v>651.22799999999995</v>
      </c>
      <c r="E37">
        <v>4205219217</v>
      </c>
    </row>
    <row r="38" spans="1:5" x14ac:dyDescent="0.25">
      <c r="A38" s="88">
        <v>36</v>
      </c>
      <c r="B38" s="88" t="s">
        <v>212</v>
      </c>
      <c r="C38" s="96">
        <v>680.47454299999993</v>
      </c>
      <c r="D38" s="96">
        <v>562.73784258360001</v>
      </c>
      <c r="E38">
        <v>6316103050</v>
      </c>
    </row>
    <row r="39" spans="1:5" x14ac:dyDescent="0.25">
      <c r="A39" s="88">
        <v>37</v>
      </c>
      <c r="B39" s="88" t="s">
        <v>48</v>
      </c>
      <c r="C39" s="96">
        <v>649.14</v>
      </c>
      <c r="D39" s="96">
        <v>190.43</v>
      </c>
      <c r="E39">
        <v>7733812126</v>
      </c>
    </row>
    <row r="40" spans="1:5" x14ac:dyDescent="0.25">
      <c r="A40" s="88">
        <v>38</v>
      </c>
      <c r="B40" s="23" t="s">
        <v>223</v>
      </c>
      <c r="C40" s="96">
        <v>631.70000000000005</v>
      </c>
      <c r="D40" s="96">
        <v>516.79999999999995</v>
      </c>
      <c r="E40">
        <v>7703739359</v>
      </c>
    </row>
    <row r="41" spans="1:5" x14ac:dyDescent="0.25">
      <c r="A41" s="88">
        <v>39</v>
      </c>
      <c r="B41" s="88" t="s">
        <v>20</v>
      </c>
      <c r="C41" s="96">
        <v>629.14874999999995</v>
      </c>
      <c r="D41" s="96">
        <v>606.75529000000006</v>
      </c>
      <c r="E41">
        <v>4632066518</v>
      </c>
    </row>
    <row r="42" spans="1:5" x14ac:dyDescent="0.25">
      <c r="A42" s="88">
        <v>40</v>
      </c>
      <c r="B42" s="88" t="s">
        <v>167</v>
      </c>
      <c r="C42" s="96">
        <v>623.96874600000001</v>
      </c>
      <c r="D42" s="96">
        <v>619.06845499999997</v>
      </c>
      <c r="E42">
        <v>7204137581</v>
      </c>
    </row>
    <row r="43" spans="1:5" x14ac:dyDescent="0.25">
      <c r="A43" s="88">
        <v>41</v>
      </c>
      <c r="B43" s="88" t="s">
        <v>157</v>
      </c>
      <c r="C43" s="96">
        <v>539.94315300000005</v>
      </c>
      <c r="D43" s="96">
        <v>526.98198400000001</v>
      </c>
      <c r="E43">
        <v>3728015495</v>
      </c>
    </row>
    <row r="44" spans="1:5" x14ac:dyDescent="0.25">
      <c r="A44" s="88">
        <v>42</v>
      </c>
      <c r="B44" s="88" t="s">
        <v>168</v>
      </c>
      <c r="C44" s="96">
        <v>491.83300000000003</v>
      </c>
      <c r="D44" s="96">
        <v>434.72399999999999</v>
      </c>
      <c r="E44">
        <v>2801249882</v>
      </c>
    </row>
    <row r="45" spans="1:5" x14ac:dyDescent="0.25">
      <c r="A45" s="88">
        <v>43</v>
      </c>
      <c r="B45" s="88" t="s">
        <v>158</v>
      </c>
      <c r="C45" s="96">
        <v>483.46515000000005</v>
      </c>
      <c r="D45" s="96">
        <v>478.43169</v>
      </c>
      <c r="E45">
        <v>6450939546</v>
      </c>
    </row>
    <row r="46" spans="1:5" x14ac:dyDescent="0.25">
      <c r="A46" s="88">
        <v>44</v>
      </c>
      <c r="B46" s="102" t="s">
        <v>204</v>
      </c>
      <c r="C46" s="96">
        <v>414.11099999999999</v>
      </c>
      <c r="D46" s="96">
        <v>210.233</v>
      </c>
      <c r="E46">
        <v>7728771940</v>
      </c>
    </row>
    <row r="47" spans="1:5" x14ac:dyDescent="0.25">
      <c r="A47" s="88">
        <v>45</v>
      </c>
      <c r="B47" s="88" t="s">
        <v>56</v>
      </c>
      <c r="C47" s="96">
        <v>393.01465599999995</v>
      </c>
      <c r="D47" s="96">
        <v>397.20100000000002</v>
      </c>
      <c r="E47">
        <v>7730634468</v>
      </c>
    </row>
    <row r="48" spans="1:5" x14ac:dyDescent="0.25">
      <c r="A48" s="88">
        <v>46</v>
      </c>
      <c r="B48" s="102" t="s">
        <v>208</v>
      </c>
      <c r="C48" s="96">
        <v>378.55099999999999</v>
      </c>
      <c r="D48" s="96">
        <v>463.238</v>
      </c>
      <c r="E48">
        <v>7325081622</v>
      </c>
    </row>
    <row r="49" spans="1:5" x14ac:dyDescent="0.25">
      <c r="A49" s="88">
        <v>47</v>
      </c>
      <c r="B49" s="102" t="s">
        <v>201</v>
      </c>
      <c r="C49" s="96">
        <v>363.24299999999999</v>
      </c>
      <c r="D49" s="96">
        <v>324.83800000000002</v>
      </c>
      <c r="E49">
        <v>6162070130</v>
      </c>
    </row>
    <row r="50" spans="1:5" x14ac:dyDescent="0.25">
      <c r="A50" s="88">
        <v>48</v>
      </c>
      <c r="B50" s="102" t="s">
        <v>175</v>
      </c>
      <c r="C50" s="96">
        <v>344.84699999999998</v>
      </c>
      <c r="D50" s="96">
        <v>189.85640000000001</v>
      </c>
      <c r="E50" t="s">
        <v>176</v>
      </c>
    </row>
    <row r="51" spans="1:5" x14ac:dyDescent="0.25">
      <c r="A51" s="88">
        <v>49</v>
      </c>
      <c r="B51" s="88" t="s">
        <v>62</v>
      </c>
      <c r="C51" s="96">
        <v>341.74200000000002</v>
      </c>
      <c r="D51" s="96">
        <v>322.62599999999998</v>
      </c>
      <c r="E51">
        <v>7838492459</v>
      </c>
    </row>
    <row r="52" spans="1:5" x14ac:dyDescent="0.25">
      <c r="A52" s="88">
        <v>50</v>
      </c>
      <c r="B52" s="88" t="s">
        <v>64</v>
      </c>
      <c r="C52" s="96">
        <v>332.12299999999999</v>
      </c>
      <c r="D52" s="96">
        <v>229.006</v>
      </c>
      <c r="E52">
        <v>5260271530</v>
      </c>
    </row>
    <row r="53" spans="1:5" x14ac:dyDescent="0.25">
      <c r="A53" s="88">
        <v>51</v>
      </c>
      <c r="B53" s="102" t="s">
        <v>202</v>
      </c>
      <c r="C53" s="96">
        <v>320.25</v>
      </c>
      <c r="D53" s="96">
        <v>177.80699999999999</v>
      </c>
      <c r="E53">
        <v>6162073437</v>
      </c>
    </row>
    <row r="54" spans="1:5" x14ac:dyDescent="0.25">
      <c r="A54" s="88">
        <v>52</v>
      </c>
      <c r="B54" s="102" t="s">
        <v>197</v>
      </c>
      <c r="C54" s="96">
        <v>316.94400000000002</v>
      </c>
      <c r="D54" s="96">
        <v>140.84100000000001</v>
      </c>
      <c r="E54" t="s">
        <v>233</v>
      </c>
    </row>
    <row r="55" spans="1:5" x14ac:dyDescent="0.25">
      <c r="A55" s="88">
        <v>53</v>
      </c>
      <c r="B55" s="88" t="s">
        <v>57</v>
      </c>
      <c r="C55" s="96">
        <v>311.04000000000002</v>
      </c>
      <c r="D55" s="96">
        <v>98.127510999999998</v>
      </c>
      <c r="E55">
        <v>1659182700</v>
      </c>
    </row>
    <row r="56" spans="1:5" x14ac:dyDescent="0.25">
      <c r="A56" s="88">
        <v>54</v>
      </c>
      <c r="B56" s="102" t="s">
        <v>44</v>
      </c>
      <c r="C56" s="96">
        <v>294.452</v>
      </c>
      <c r="D56" s="96">
        <v>24.43</v>
      </c>
      <c r="E56">
        <v>7704472891</v>
      </c>
    </row>
    <row r="57" spans="1:5" x14ac:dyDescent="0.25">
      <c r="A57" s="88">
        <v>55</v>
      </c>
      <c r="B57" s="88" t="s">
        <v>40</v>
      </c>
      <c r="C57" s="96">
        <v>263.92027000000002</v>
      </c>
      <c r="D57" s="96">
        <v>238.76</v>
      </c>
      <c r="E57">
        <v>1435296482</v>
      </c>
    </row>
    <row r="58" spans="1:5" x14ac:dyDescent="0.25">
      <c r="A58" s="88">
        <v>56</v>
      </c>
      <c r="B58" s="88" t="s">
        <v>169</v>
      </c>
      <c r="C58" s="96">
        <v>186.705637</v>
      </c>
      <c r="D58" s="96">
        <v>108.378</v>
      </c>
      <c r="E58">
        <v>5260355389</v>
      </c>
    </row>
    <row r="59" spans="1:5" x14ac:dyDescent="0.25">
      <c r="A59" s="88">
        <v>57</v>
      </c>
      <c r="B59" s="19" t="s">
        <v>225</v>
      </c>
      <c r="C59" s="96">
        <v>179.636</v>
      </c>
      <c r="D59" s="96">
        <v>142.477</v>
      </c>
      <c r="E59">
        <v>9701125685</v>
      </c>
    </row>
    <row r="60" spans="1:5" x14ac:dyDescent="0.25">
      <c r="A60" s="88">
        <v>58</v>
      </c>
      <c r="B60" s="102" t="s">
        <v>200</v>
      </c>
      <c r="C60" s="96">
        <v>151.81200000000001</v>
      </c>
      <c r="D60" s="96">
        <v>212.084</v>
      </c>
      <c r="E60">
        <v>3664223480</v>
      </c>
    </row>
    <row r="61" spans="1:5" x14ac:dyDescent="0.25">
      <c r="A61" s="88">
        <v>59</v>
      </c>
      <c r="B61" s="88" t="s">
        <v>206</v>
      </c>
      <c r="C61" s="96">
        <v>138.29</v>
      </c>
      <c r="D61" s="96">
        <v>165.34899999999999</v>
      </c>
      <c r="E61">
        <v>7705974076</v>
      </c>
    </row>
    <row r="62" spans="1:5" x14ac:dyDescent="0.25">
      <c r="A62" s="88">
        <v>60</v>
      </c>
      <c r="B62" s="88" t="s">
        <v>51</v>
      </c>
      <c r="C62" s="96">
        <v>112.602</v>
      </c>
      <c r="D62" s="96">
        <v>49.716000000000001</v>
      </c>
      <c r="E62">
        <v>7704493556</v>
      </c>
    </row>
    <row r="63" spans="1:5" x14ac:dyDescent="0.25">
      <c r="A63" s="88">
        <v>61</v>
      </c>
      <c r="B63" s="88" t="s">
        <v>199</v>
      </c>
      <c r="C63" s="96">
        <v>92.528000000000006</v>
      </c>
      <c r="D63" s="96">
        <v>23.099</v>
      </c>
      <c r="E63">
        <v>9201526872</v>
      </c>
    </row>
    <row r="64" spans="1:5" x14ac:dyDescent="0.25">
      <c r="A64" s="88">
        <v>62</v>
      </c>
      <c r="B64" s="102" t="s">
        <v>211</v>
      </c>
      <c r="C64" s="96">
        <v>30.431999999999999</v>
      </c>
      <c r="D64" s="96">
        <v>48.872999999999998</v>
      </c>
      <c r="E64">
        <v>2465260220</v>
      </c>
    </row>
    <row r="65" spans="1:5" x14ac:dyDescent="0.25">
      <c r="A65" s="88">
        <v>63</v>
      </c>
      <c r="B65" s="88" t="s">
        <v>210</v>
      </c>
      <c r="C65" s="96">
        <v>29.582999999999998</v>
      </c>
      <c r="D65" s="96">
        <v>22.31</v>
      </c>
      <c r="E65" t="s">
        <v>215</v>
      </c>
    </row>
    <row r="66" spans="1:5" x14ac:dyDescent="0.25">
      <c r="A66" s="88">
        <v>64</v>
      </c>
      <c r="B66" s="102" t="s">
        <v>203</v>
      </c>
      <c r="C66" s="96">
        <v>27.366</v>
      </c>
      <c r="D66" s="96">
        <v>13.62</v>
      </c>
      <c r="E66">
        <v>7725850061</v>
      </c>
    </row>
  </sheetData>
  <autoFilter ref="A2:E2" xr:uid="{9EE4237A-C266-45AE-B76A-37C005514D8B}">
    <sortState xmlns:xlrd2="http://schemas.microsoft.com/office/spreadsheetml/2017/richdata2" ref="A3:E66">
      <sortCondition descending="1" ref="C2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C90D-B33C-4A98-805B-B70EC462EC87}">
  <dimension ref="A1:I35"/>
  <sheetViews>
    <sheetView zoomScale="70" zoomScaleNormal="70" workbookViewId="0"/>
  </sheetViews>
  <sheetFormatPr defaultRowHeight="15" x14ac:dyDescent="0.25"/>
  <cols>
    <col min="1" max="1" width="53.140625" customWidth="1"/>
    <col min="2" max="7" width="23.140625" customWidth="1"/>
    <col min="8" max="8" width="11.5703125" bestFit="1" customWidth="1"/>
  </cols>
  <sheetData>
    <row r="1" spans="1:9" x14ac:dyDescent="0.25">
      <c r="A1" s="21" t="s">
        <v>222</v>
      </c>
    </row>
    <row r="2" spans="1:9" ht="78.75" x14ac:dyDescent="0.25">
      <c r="A2" s="50" t="s">
        <v>0</v>
      </c>
      <c r="B2" s="50" t="s">
        <v>218</v>
      </c>
      <c r="C2" s="50" t="s">
        <v>219</v>
      </c>
      <c r="D2" s="50" t="s">
        <v>217</v>
      </c>
      <c r="E2" s="50" t="s">
        <v>227</v>
      </c>
      <c r="F2" s="50" t="s">
        <v>220</v>
      </c>
      <c r="G2" s="50" t="s">
        <v>221</v>
      </c>
    </row>
    <row r="3" spans="1:9" x14ac:dyDescent="0.25">
      <c r="A3" s="23" t="s">
        <v>44</v>
      </c>
      <c r="B3" s="117">
        <v>0.66</v>
      </c>
      <c r="C3" s="118">
        <v>0.7</v>
      </c>
      <c r="D3" s="118">
        <v>0</v>
      </c>
      <c r="E3" s="118">
        <v>0</v>
      </c>
      <c r="F3" s="118" t="s">
        <v>195</v>
      </c>
      <c r="G3" s="118" t="s">
        <v>195</v>
      </c>
      <c r="H3">
        <v>7704472891</v>
      </c>
      <c r="I3" s="94"/>
    </row>
    <row r="4" spans="1:9" x14ac:dyDescent="0.25">
      <c r="A4" s="23" t="s">
        <v>45</v>
      </c>
      <c r="B4" s="117">
        <v>0.26387564409754222</v>
      </c>
      <c r="C4" s="118">
        <v>0.27786340120327668</v>
      </c>
      <c r="D4" s="118">
        <v>0.63</v>
      </c>
      <c r="E4" s="118">
        <v>1</v>
      </c>
      <c r="F4" s="118">
        <v>0.69280643197581648</v>
      </c>
      <c r="G4" s="118">
        <v>0.75394709225112355</v>
      </c>
      <c r="H4">
        <v>5407973316</v>
      </c>
      <c r="I4" s="94"/>
    </row>
    <row r="5" spans="1:9" x14ac:dyDescent="0.25">
      <c r="A5" s="23" t="s">
        <v>47</v>
      </c>
      <c r="B5" s="118" t="s">
        <v>195</v>
      </c>
      <c r="C5" s="118" t="s">
        <v>195</v>
      </c>
      <c r="D5" s="118">
        <v>0.92206353700932042</v>
      </c>
      <c r="E5" s="118" t="s">
        <v>195</v>
      </c>
      <c r="F5" s="118" t="s">
        <v>195</v>
      </c>
      <c r="G5" s="118" t="s">
        <v>195</v>
      </c>
      <c r="H5">
        <v>5407487242</v>
      </c>
      <c r="I5" s="94"/>
    </row>
    <row r="6" spans="1:9" x14ac:dyDescent="0.25">
      <c r="A6" s="23" t="s">
        <v>209</v>
      </c>
      <c r="B6" s="117">
        <v>0.19854173840688943</v>
      </c>
      <c r="C6" s="118">
        <v>0.2754021031771961</v>
      </c>
      <c r="D6" s="118">
        <v>0.51329164009021511</v>
      </c>
      <c r="E6" s="118">
        <v>0.9486214579182678</v>
      </c>
      <c r="F6" s="118">
        <v>0.66820327779791844</v>
      </c>
      <c r="G6" s="118">
        <v>0.75168617798904458</v>
      </c>
      <c r="H6" s="123" t="s">
        <v>177</v>
      </c>
      <c r="I6" s="94"/>
    </row>
    <row r="7" spans="1:9" x14ac:dyDescent="0.25">
      <c r="A7" s="23" t="s">
        <v>210</v>
      </c>
      <c r="B7" s="117">
        <v>0.85</v>
      </c>
      <c r="C7" s="118">
        <v>0.8</v>
      </c>
      <c r="D7" s="118">
        <v>0.79</v>
      </c>
      <c r="E7" s="118">
        <v>1</v>
      </c>
      <c r="F7" s="118" t="s">
        <v>195</v>
      </c>
      <c r="G7" s="118" t="s">
        <v>195</v>
      </c>
      <c r="H7" t="s">
        <v>215</v>
      </c>
      <c r="I7" s="94"/>
    </row>
    <row r="8" spans="1:9" x14ac:dyDescent="0.25">
      <c r="A8" s="23" t="s">
        <v>211</v>
      </c>
      <c r="B8" s="117">
        <v>2.23E-2</v>
      </c>
      <c r="C8" s="118">
        <v>3.7499999999999999E-2</v>
      </c>
      <c r="D8" s="118">
        <v>0.51180000000000003</v>
      </c>
      <c r="E8" s="118">
        <v>1</v>
      </c>
      <c r="F8" s="118">
        <v>0.74</v>
      </c>
      <c r="G8" s="118">
        <v>0.81</v>
      </c>
      <c r="H8">
        <v>2465260220</v>
      </c>
      <c r="I8" s="94"/>
    </row>
    <row r="9" spans="1:9" x14ac:dyDescent="0.25">
      <c r="A9" s="23" t="s">
        <v>175</v>
      </c>
      <c r="B9" s="117">
        <v>0.17810000000000001</v>
      </c>
      <c r="C9" s="118">
        <v>0.16950000000000001</v>
      </c>
      <c r="D9" s="118">
        <v>0.54</v>
      </c>
      <c r="E9" s="118">
        <v>0.80179999999999996</v>
      </c>
      <c r="F9" s="118">
        <v>0.71601685901844303</v>
      </c>
      <c r="G9" s="118" t="s">
        <v>195</v>
      </c>
      <c r="H9" t="s">
        <v>176</v>
      </c>
      <c r="I9" s="94"/>
    </row>
    <row r="10" spans="1:9" x14ac:dyDescent="0.25">
      <c r="A10" s="19" t="s">
        <v>203</v>
      </c>
      <c r="B10" s="117">
        <v>0.1246</v>
      </c>
      <c r="C10" s="118">
        <v>4.5499999999999999E-2</v>
      </c>
      <c r="D10" s="118">
        <v>0.504</v>
      </c>
      <c r="E10" s="118">
        <v>0.72899999999999998</v>
      </c>
      <c r="F10" s="118">
        <v>0.52</v>
      </c>
      <c r="G10" s="118">
        <v>0.64122237694431972</v>
      </c>
      <c r="H10">
        <v>7725850061</v>
      </c>
      <c r="I10" s="94"/>
    </row>
    <row r="11" spans="1:9" x14ac:dyDescent="0.25">
      <c r="A11" s="23" t="s">
        <v>54</v>
      </c>
      <c r="B11" s="117">
        <v>0.29100034089049004</v>
      </c>
      <c r="C11" s="118">
        <v>0.28912943696450427</v>
      </c>
      <c r="D11" s="118">
        <v>0.41399999999999998</v>
      </c>
      <c r="E11" s="118">
        <v>0.85750000000000004</v>
      </c>
      <c r="F11" s="118">
        <v>0.82341646295638271</v>
      </c>
      <c r="G11" s="118">
        <v>0.84564985461887821</v>
      </c>
      <c r="H11" s="123">
        <v>4205271785</v>
      </c>
      <c r="I11" s="94"/>
    </row>
    <row r="12" spans="1:9" x14ac:dyDescent="0.25">
      <c r="A12" s="23" t="s">
        <v>169</v>
      </c>
      <c r="B12" s="117">
        <v>0.27</v>
      </c>
      <c r="C12" s="118">
        <v>0.15</v>
      </c>
      <c r="D12" s="118">
        <v>0.5</v>
      </c>
      <c r="E12" s="118">
        <v>1</v>
      </c>
      <c r="F12" s="118">
        <v>0.65280000000000005</v>
      </c>
      <c r="G12" s="118">
        <v>0.7016</v>
      </c>
      <c r="H12">
        <v>5260355389</v>
      </c>
      <c r="I12" s="94"/>
    </row>
    <row r="13" spans="1:9" x14ac:dyDescent="0.25">
      <c r="A13" s="23" t="s">
        <v>223</v>
      </c>
      <c r="B13" s="119">
        <v>0.11</v>
      </c>
      <c r="C13" s="119">
        <v>0.16</v>
      </c>
      <c r="D13" s="119">
        <v>0.35018394244299678</v>
      </c>
      <c r="E13" s="118">
        <v>1</v>
      </c>
      <c r="F13" s="119">
        <v>0.73799999999999999</v>
      </c>
      <c r="G13" s="119">
        <v>0.75600000000000001</v>
      </c>
      <c r="H13">
        <v>7703739359</v>
      </c>
    </row>
    <row r="14" spans="1:9" x14ac:dyDescent="0.25">
      <c r="A14" s="23" t="s">
        <v>199</v>
      </c>
      <c r="B14" s="117">
        <v>0.249</v>
      </c>
      <c r="C14" s="118">
        <v>0.14799999999999999</v>
      </c>
      <c r="D14" s="118">
        <v>0.55300000000000005</v>
      </c>
      <c r="E14" s="118">
        <v>1</v>
      </c>
      <c r="F14" s="118">
        <v>0.68600000000000005</v>
      </c>
      <c r="G14" s="118">
        <v>0.75600000000000001</v>
      </c>
      <c r="H14">
        <v>9201526872</v>
      </c>
      <c r="I14" s="94"/>
    </row>
    <row r="15" spans="1:9" x14ac:dyDescent="0.25">
      <c r="A15" s="23" t="s">
        <v>56</v>
      </c>
      <c r="B15" s="117">
        <v>5.8392441175699999E-2</v>
      </c>
      <c r="C15" s="118">
        <v>0.1206352438155</v>
      </c>
      <c r="D15" s="118">
        <v>0.5979160782673858</v>
      </c>
      <c r="E15" s="118">
        <v>6.7295494425337471E-3</v>
      </c>
      <c r="F15" s="118">
        <v>0.34163104253943372</v>
      </c>
      <c r="G15" s="118">
        <v>0.43974814938028128</v>
      </c>
      <c r="H15">
        <v>7730634468</v>
      </c>
      <c r="I15" s="94"/>
    </row>
    <row r="16" spans="1:9" x14ac:dyDescent="0.25">
      <c r="A16" s="23" t="s">
        <v>57</v>
      </c>
      <c r="B16" s="117">
        <v>0.20206666666666701</v>
      </c>
      <c r="C16" s="118">
        <v>0.1837</v>
      </c>
      <c r="D16" s="118">
        <v>0.55669999999999997</v>
      </c>
      <c r="E16" s="118">
        <v>0.90802000000000005</v>
      </c>
      <c r="F16" s="118">
        <v>0.59258047383082912</v>
      </c>
      <c r="G16" s="118">
        <v>0.8318885462063621</v>
      </c>
      <c r="H16">
        <v>1659182700</v>
      </c>
      <c r="I16" s="94"/>
    </row>
    <row r="17" spans="1:9" x14ac:dyDescent="0.25">
      <c r="A17" s="23" t="s">
        <v>59</v>
      </c>
      <c r="B17" s="117">
        <v>0.22</v>
      </c>
      <c r="C17" s="118">
        <v>0.22</v>
      </c>
      <c r="D17" s="118">
        <v>0.58399999999999996</v>
      </c>
      <c r="E17" s="118">
        <v>0.9103</v>
      </c>
      <c r="F17" s="118">
        <v>0.79200000000000004</v>
      </c>
      <c r="G17" s="118">
        <v>0.84699999999999998</v>
      </c>
      <c r="H17" t="s">
        <v>163</v>
      </c>
      <c r="I17" s="94"/>
    </row>
    <row r="18" spans="1:9" x14ac:dyDescent="0.25">
      <c r="A18" s="23" t="s">
        <v>212</v>
      </c>
      <c r="B18" s="117">
        <v>0.33333333333333331</v>
      </c>
      <c r="C18" s="118">
        <v>0.3412509897070467</v>
      </c>
      <c r="D18" s="118">
        <v>0.29431047873042904</v>
      </c>
      <c r="E18" s="118">
        <v>0</v>
      </c>
      <c r="F18" s="118">
        <v>0.124</v>
      </c>
      <c r="G18" s="118">
        <v>0.29199999999999998</v>
      </c>
      <c r="H18">
        <v>6316103050</v>
      </c>
      <c r="I18" s="94"/>
    </row>
    <row r="19" spans="1:9" x14ac:dyDescent="0.25">
      <c r="A19" s="87" t="s">
        <v>205</v>
      </c>
      <c r="B19" s="117">
        <v>0.32800000000000001</v>
      </c>
      <c r="C19" s="118">
        <v>0.32500000000000001</v>
      </c>
      <c r="D19" s="118">
        <v>0.55000000000000004</v>
      </c>
      <c r="E19" s="118">
        <v>0.88</v>
      </c>
      <c r="F19" s="118">
        <v>0.749</v>
      </c>
      <c r="G19" s="118">
        <v>0.79200000000000004</v>
      </c>
      <c r="H19">
        <v>7704784072</v>
      </c>
      <c r="I19" s="94"/>
    </row>
    <row r="20" spans="1:9" x14ac:dyDescent="0.25">
      <c r="A20" s="23" t="s">
        <v>84</v>
      </c>
      <c r="B20" s="117">
        <v>0.229129387036064</v>
      </c>
      <c r="C20" s="118">
        <v>0.17963042125182199</v>
      </c>
      <c r="D20" s="118" t="s">
        <v>195</v>
      </c>
      <c r="E20" s="118">
        <v>0.67</v>
      </c>
      <c r="F20" s="118">
        <v>0.54</v>
      </c>
      <c r="G20" s="118">
        <v>0.67</v>
      </c>
      <c r="H20">
        <v>7715825027</v>
      </c>
      <c r="I20" s="94"/>
    </row>
    <row r="21" spans="1:9" x14ac:dyDescent="0.25">
      <c r="A21" s="19" t="s">
        <v>201</v>
      </c>
      <c r="B21" s="117">
        <v>0.34499999999999997</v>
      </c>
      <c r="C21" s="118">
        <v>0.216</v>
      </c>
      <c r="D21" s="118">
        <v>0.69299999999999995</v>
      </c>
      <c r="E21" s="118">
        <v>1</v>
      </c>
      <c r="F21" s="118">
        <v>0.65600000000000003</v>
      </c>
      <c r="G21" s="118">
        <v>0.72899999999999998</v>
      </c>
      <c r="H21">
        <v>6162070130</v>
      </c>
      <c r="I21" s="94"/>
    </row>
    <row r="22" spans="1:9" x14ac:dyDescent="0.25">
      <c r="A22" s="22" t="s">
        <v>202</v>
      </c>
      <c r="B22" s="117">
        <v>0.24</v>
      </c>
      <c r="C22" s="118">
        <v>0.17699999999999999</v>
      </c>
      <c r="D22" s="118">
        <v>0.73599999999999999</v>
      </c>
      <c r="E22" s="118">
        <v>0.999</v>
      </c>
      <c r="F22" s="118">
        <v>0.70099999999999996</v>
      </c>
      <c r="G22" s="118">
        <v>0.77900000000000003</v>
      </c>
      <c r="H22">
        <v>6162073437</v>
      </c>
      <c r="I22" s="94"/>
    </row>
    <row r="23" spans="1:9" x14ac:dyDescent="0.25">
      <c r="A23" s="23" t="s">
        <v>206</v>
      </c>
      <c r="B23" s="145">
        <v>0.219</v>
      </c>
      <c r="C23" s="146">
        <v>0.2586</v>
      </c>
      <c r="D23" s="146">
        <v>0.42</v>
      </c>
      <c r="E23" s="146">
        <v>0.92</v>
      </c>
      <c r="F23" s="146">
        <v>0.84</v>
      </c>
      <c r="G23" s="146">
        <v>0.87</v>
      </c>
      <c r="H23" s="36">
        <v>7705974076</v>
      </c>
      <c r="I23" s="94"/>
    </row>
    <row r="24" spans="1:9" x14ac:dyDescent="0.25">
      <c r="A24" s="23" t="s">
        <v>62</v>
      </c>
      <c r="B24" s="145">
        <v>9.1399999999999995E-2</v>
      </c>
      <c r="C24" s="146">
        <v>0.15</v>
      </c>
      <c r="D24" s="146">
        <v>0.35</v>
      </c>
      <c r="E24" s="146" t="s">
        <v>195</v>
      </c>
      <c r="F24" s="146" t="s">
        <v>195</v>
      </c>
      <c r="G24" s="146" t="s">
        <v>195</v>
      </c>
      <c r="H24" s="36">
        <v>7838492459</v>
      </c>
      <c r="I24" s="94"/>
    </row>
    <row r="25" spans="1:9" x14ac:dyDescent="0.25">
      <c r="A25" s="19" t="s">
        <v>204</v>
      </c>
      <c r="B25" s="145">
        <v>0.28999999999999998</v>
      </c>
      <c r="C25" s="146">
        <v>0.31</v>
      </c>
      <c r="D25" s="146">
        <v>0.52700000000000002</v>
      </c>
      <c r="E25" s="146">
        <v>0.77200000000000002</v>
      </c>
      <c r="F25" s="146">
        <v>0.52</v>
      </c>
      <c r="G25" s="146">
        <v>0.64122237694431972</v>
      </c>
      <c r="H25" s="36">
        <v>7728771940</v>
      </c>
      <c r="I25" s="94"/>
    </row>
    <row r="26" spans="1:9" x14ac:dyDescent="0.25">
      <c r="A26" s="19" t="s">
        <v>200</v>
      </c>
      <c r="B26" s="145">
        <v>0.48199999999999998</v>
      </c>
      <c r="C26" s="146">
        <v>0.436</v>
      </c>
      <c r="D26" s="146">
        <v>0.70899999999999996</v>
      </c>
      <c r="E26" s="146">
        <v>0.99</v>
      </c>
      <c r="F26" s="146">
        <v>0.60499999999999998</v>
      </c>
      <c r="G26" s="146">
        <v>0.71699999999999997</v>
      </c>
      <c r="H26" s="36">
        <v>3664223480</v>
      </c>
      <c r="I26" s="94"/>
    </row>
    <row r="27" spans="1:9" x14ac:dyDescent="0.25">
      <c r="A27" s="23" t="s">
        <v>64</v>
      </c>
      <c r="B27" s="145">
        <v>0.45020931988195734</v>
      </c>
      <c r="C27" s="146">
        <v>0.37578983363316038</v>
      </c>
      <c r="D27" s="146">
        <v>0.43244457642012318</v>
      </c>
      <c r="E27" s="146">
        <v>0.98705333282852203</v>
      </c>
      <c r="F27" s="146">
        <v>0.66748572152897934</v>
      </c>
      <c r="G27" s="146">
        <v>0.759427858113916</v>
      </c>
      <c r="H27" s="36">
        <v>5260271530</v>
      </c>
      <c r="I27" s="94"/>
    </row>
    <row r="28" spans="1:9" x14ac:dyDescent="0.25">
      <c r="A28" s="23" t="s">
        <v>51</v>
      </c>
      <c r="B28" s="145">
        <v>0.16138024282049621</v>
      </c>
      <c r="C28" s="146">
        <v>0.21766548789178577</v>
      </c>
      <c r="D28" s="146">
        <v>0.63</v>
      </c>
      <c r="E28" s="146">
        <v>0.98</v>
      </c>
      <c r="F28" s="146">
        <v>0.73</v>
      </c>
      <c r="G28" s="146">
        <v>0.96</v>
      </c>
      <c r="H28" s="36">
        <v>7704493556</v>
      </c>
      <c r="I28" s="94"/>
    </row>
    <row r="29" spans="1:9" x14ac:dyDescent="0.25">
      <c r="A29" s="23" t="s">
        <v>66</v>
      </c>
      <c r="B29" s="145">
        <v>0.22570000000000001</v>
      </c>
      <c r="C29" s="146">
        <v>0.2185</v>
      </c>
      <c r="D29" s="146">
        <v>0.45</v>
      </c>
      <c r="E29" s="146">
        <v>0.95699999999999996</v>
      </c>
      <c r="F29" s="146">
        <v>0.74399999999999999</v>
      </c>
      <c r="G29" s="146">
        <v>0.78959999999999997</v>
      </c>
      <c r="H29" s="36">
        <v>4205219217</v>
      </c>
      <c r="I29" s="94"/>
    </row>
    <row r="30" spans="1:9" x14ac:dyDescent="0.25">
      <c r="A30" s="23" t="s">
        <v>69</v>
      </c>
      <c r="B30" s="145">
        <v>0.23</v>
      </c>
      <c r="C30" s="146">
        <v>0.21</v>
      </c>
      <c r="D30" s="146">
        <v>0.23</v>
      </c>
      <c r="E30" s="146">
        <v>0.51</v>
      </c>
      <c r="F30" s="146">
        <v>0.39</v>
      </c>
      <c r="G30" s="146">
        <v>0.63</v>
      </c>
      <c r="H30" s="147">
        <v>7716748537</v>
      </c>
      <c r="I30" s="94"/>
    </row>
    <row r="31" spans="1:9" x14ac:dyDescent="0.25">
      <c r="B31" s="36"/>
      <c r="C31" s="36"/>
      <c r="D31" s="36"/>
      <c r="E31" s="36"/>
      <c r="F31" s="36"/>
      <c r="G31" s="36"/>
      <c r="H31" s="36"/>
    </row>
    <row r="32" spans="1:9" x14ac:dyDescent="0.25">
      <c r="B32" s="36"/>
      <c r="C32" s="148"/>
      <c r="D32" s="149"/>
      <c r="E32" s="36"/>
      <c r="F32" s="36"/>
      <c r="G32" s="149"/>
      <c r="H32" s="149"/>
      <c r="I32" s="94"/>
    </row>
    <row r="35" spans="3:3" x14ac:dyDescent="0.25">
      <c r="C35" s="106"/>
    </row>
  </sheetData>
  <autoFilter ref="A2:I2" xr:uid="{64CFC90D-B33C-4A98-805B-B70EC462EC87}">
    <sortState xmlns:xlrd2="http://schemas.microsoft.com/office/spreadsheetml/2017/richdata2" ref="A3:I30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VLOOKUP(B3,#REF!,20,FALSE)/1000</f>
        <v>#REF!</v>
      </c>
      <c r="D3" s="11" t="e">
        <f>VLOOKUP(B3,#REF!,18,FALSE)/1000</f>
        <v>#REF!</v>
      </c>
      <c r="E3" s="13" t="e">
        <f t="shared" ref="E3:E21" si="0">C3/D3-1</f>
        <v>#REF!</v>
      </c>
    </row>
    <row r="4" spans="1:24" x14ac:dyDescent="0.25">
      <c r="A4">
        <v>2</v>
      </c>
      <c r="B4" t="s">
        <v>6</v>
      </c>
      <c r="C4" s="11" t="e">
        <f>VLOOKUP(B4,#REF!,20,FALSE)/1000</f>
        <v>#REF!</v>
      </c>
      <c r="D4" s="11" t="e">
        <f>VLOOKUP(B4,#REF!,18,FALSE)/1000</f>
        <v>#REF!</v>
      </c>
      <c r="E4" s="13" t="e">
        <f t="shared" si="0"/>
        <v>#REF!</v>
      </c>
    </row>
    <row r="5" spans="1:24" x14ac:dyDescent="0.25">
      <c r="A5">
        <v>3</v>
      </c>
      <c r="B5" t="s">
        <v>7</v>
      </c>
      <c r="C5" s="11" t="e">
        <f>VLOOKUP(B5,#REF!,20,FALSE)/1000</f>
        <v>#REF!</v>
      </c>
      <c r="D5" s="11" t="e">
        <f>VLOOKUP(B5,#REF!,18,FALSE)/1000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VLOOKUP(B6,#REF!,20,FALSE)/1000</f>
        <v>#REF!</v>
      </c>
      <c r="D6" s="11" t="e">
        <f>VLOOKUP(B6,#REF!,18,FALSE)/1000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VLOOKUP(B7,#REF!,20,FALSE)/1000</f>
        <v>#REF!</v>
      </c>
      <c r="D7" s="11" t="e">
        <f>VLOOKUP(B7,#REF!,18,FALSE)/1000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VLOOKUP(B8,#REF!,20,FALSE)/1000</f>
        <v>#REF!</v>
      </c>
      <c r="D8" s="11" t="e">
        <f>VLOOKUP(B8,#REF!,18,FALSE)/1000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VLOOKUP(B9,#REF!,20,FALSE)/1000</f>
        <v>#REF!</v>
      </c>
      <c r="D9" s="11" t="e">
        <f>VLOOKUP(B9,#REF!,18,FALSE)/1000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  <c r="E23" s="13" t="e">
        <f t="shared" ref="E23:E66" si="1">C23/D23-1</f>
        <v>#REF!</v>
      </c>
    </row>
    <row r="24" spans="1:5" x14ac:dyDescent="0.25">
      <c r="A24">
        <v>22</v>
      </c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  <c r="E24" s="13" t="e">
        <f t="shared" si="1"/>
        <v>#REF!</v>
      </c>
    </row>
    <row r="25" spans="1:5" x14ac:dyDescent="0.25">
      <c r="A25">
        <v>23</v>
      </c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  <c r="E25" s="13" t="e">
        <f t="shared" si="1"/>
        <v>#REF!</v>
      </c>
    </row>
    <row r="26" spans="1:5" x14ac:dyDescent="0.25">
      <c r="A26">
        <v>24</v>
      </c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  <c r="E26" s="13" t="e">
        <f t="shared" si="1"/>
        <v>#REF!</v>
      </c>
    </row>
    <row r="27" spans="1:5" x14ac:dyDescent="0.25">
      <c r="A27">
        <v>25</v>
      </c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  <c r="E27" s="13" t="e">
        <f t="shared" si="1"/>
        <v>#REF!</v>
      </c>
    </row>
    <row r="28" spans="1:5" x14ac:dyDescent="0.25">
      <c r="A28">
        <v>26</v>
      </c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  <c r="E28" s="13" t="e">
        <f t="shared" si="1"/>
        <v>#REF!</v>
      </c>
    </row>
    <row r="29" spans="1:5" x14ac:dyDescent="0.25">
      <c r="A29">
        <v>27</v>
      </c>
      <c r="B29" t="s">
        <v>31</v>
      </c>
      <c r="C29" s="11" t="e">
        <f>VLOOKUP(B29,#REF!,20,FALSE)/1000</f>
        <v>#REF!</v>
      </c>
      <c r="D29" s="11" t="e">
        <f>VLOOKUP(B29,#REF!,18,FALSE)/1000</f>
        <v>#REF!</v>
      </c>
      <c r="E29" s="13" t="e">
        <f t="shared" si="1"/>
        <v>#REF!</v>
      </c>
    </row>
    <row r="30" spans="1:5" x14ac:dyDescent="0.25">
      <c r="A30">
        <v>28</v>
      </c>
      <c r="B30" t="s">
        <v>32</v>
      </c>
      <c r="C30" s="11" t="e">
        <f>VLOOKUP(B30,#REF!,20,FALSE)/1000</f>
        <v>#REF!</v>
      </c>
      <c r="D30" s="11" t="e">
        <f>VLOOKUP(B30,#REF!,18,FALSE)/1000</f>
        <v>#REF!</v>
      </c>
      <c r="E30" s="13" t="e">
        <f t="shared" si="1"/>
        <v>#REF!</v>
      </c>
    </row>
    <row r="31" spans="1:5" x14ac:dyDescent="0.25">
      <c r="A31">
        <v>29</v>
      </c>
      <c r="B31" t="s">
        <v>33</v>
      </c>
      <c r="C31" s="11" t="e">
        <f>VLOOKUP(B31,#REF!,20,FALSE)/1000</f>
        <v>#REF!</v>
      </c>
      <c r="D31" s="11" t="e">
        <f>VLOOKUP(B31,#REF!,18,FALSE)/1000</f>
        <v>#REF!</v>
      </c>
      <c r="E31" s="13" t="e">
        <f t="shared" si="1"/>
        <v>#REF!</v>
      </c>
    </row>
    <row r="32" spans="1:5" x14ac:dyDescent="0.25">
      <c r="A32">
        <v>30</v>
      </c>
      <c r="B32" t="s">
        <v>34</v>
      </c>
      <c r="C32" s="11" t="e">
        <f>VLOOKUP(B32,#REF!,20,FALSE)/1000</f>
        <v>#REF!</v>
      </c>
      <c r="D32" s="11" t="e">
        <f>VLOOKUP(B32,#REF!,18,FALSE)/1000</f>
        <v>#REF!</v>
      </c>
      <c r="E32" s="13" t="e">
        <f t="shared" si="1"/>
        <v>#REF!</v>
      </c>
    </row>
    <row r="33" spans="1:5" x14ac:dyDescent="0.25">
      <c r="A33">
        <v>31</v>
      </c>
      <c r="B33" t="s">
        <v>35</v>
      </c>
      <c r="C33" s="11" t="e">
        <f>VLOOKUP(B33,#REF!,20,FALSE)/1000</f>
        <v>#REF!</v>
      </c>
      <c r="D33" s="11" t="e">
        <f>VLOOKUP(B33,#REF!,18,FALSE)/1000</f>
        <v>#REF!</v>
      </c>
      <c r="E33" s="13" t="e">
        <f t="shared" si="1"/>
        <v>#REF!</v>
      </c>
    </row>
    <row r="34" spans="1:5" x14ac:dyDescent="0.25">
      <c r="A34">
        <v>32</v>
      </c>
      <c r="B34" t="s">
        <v>36</v>
      </c>
      <c r="C34" s="11" t="e">
        <f>VLOOKUP(B34,#REF!,20,FALSE)/1000</f>
        <v>#REF!</v>
      </c>
      <c r="D34" s="11" t="e">
        <f>VLOOKUP(B34,#REF!,18,FALSE)/1000</f>
        <v>#REF!</v>
      </c>
      <c r="E34" s="13" t="e">
        <f t="shared" si="1"/>
        <v>#REF!</v>
      </c>
    </row>
    <row r="35" spans="1:5" x14ac:dyDescent="0.25">
      <c r="A35">
        <v>33</v>
      </c>
      <c r="B35" t="s">
        <v>37</v>
      </c>
      <c r="C35" s="11" t="e">
        <f>VLOOKUP(B35,#REF!,20,FALSE)/1000</f>
        <v>#REF!</v>
      </c>
      <c r="D35" s="11" t="e">
        <f>VLOOKUP(B35,#REF!,18,FALSE)/1000</f>
        <v>#REF!</v>
      </c>
      <c r="E35" s="13" t="e">
        <f t="shared" si="1"/>
        <v>#REF!</v>
      </c>
    </row>
    <row r="36" spans="1:5" x14ac:dyDescent="0.25">
      <c r="A36">
        <v>34</v>
      </c>
      <c r="B36" t="s">
        <v>38</v>
      </c>
      <c r="C36" s="11" t="e">
        <f>VLOOKUP(B36,#REF!,20,FALSE)/1000</f>
        <v>#REF!</v>
      </c>
      <c r="D36" s="11" t="e">
        <f>VLOOKUP(B36,#REF!,18,FALSE)/1000</f>
        <v>#REF!</v>
      </c>
      <c r="E36" s="13" t="e">
        <f t="shared" si="1"/>
        <v>#REF!</v>
      </c>
    </row>
    <row r="37" spans="1:5" x14ac:dyDescent="0.25">
      <c r="A37">
        <v>35</v>
      </c>
      <c r="B37" t="s">
        <v>39</v>
      </c>
      <c r="C37" s="11" t="e">
        <f>VLOOKUP(B37,#REF!,20,FALSE)/1000</f>
        <v>#REF!</v>
      </c>
      <c r="D37" s="11" t="e">
        <f>VLOOKUP(B37,#REF!,18,FALSE)/1000</f>
        <v>#REF!</v>
      </c>
      <c r="E37" s="13" t="e">
        <f t="shared" si="1"/>
        <v>#REF!</v>
      </c>
    </row>
    <row r="38" spans="1:5" x14ac:dyDescent="0.25">
      <c r="A38">
        <v>36</v>
      </c>
      <c r="B38" t="s">
        <v>40</v>
      </c>
      <c r="C38" s="11" t="e">
        <f>VLOOKUP(B38,#REF!,20,FALSE)/1000</f>
        <v>#REF!</v>
      </c>
      <c r="D38" s="11" t="e">
        <f>VLOOKUP(B38,#REF!,18,FALSE)/1000</f>
        <v>#REF!</v>
      </c>
      <c r="E38" s="13" t="e">
        <f t="shared" si="1"/>
        <v>#REF!</v>
      </c>
    </row>
    <row r="39" spans="1:5" x14ac:dyDescent="0.25">
      <c r="A39">
        <v>37</v>
      </c>
      <c r="B39" t="s">
        <v>41</v>
      </c>
      <c r="C39" s="11" t="e">
        <f>VLOOKUP(B39,#REF!,20,FALSE)/1000</f>
        <v>#REF!</v>
      </c>
      <c r="D39" s="11" t="e">
        <f>VLOOKUP(B39,#REF!,18,FALSE)/1000</f>
        <v>#REF!</v>
      </c>
      <c r="E39" s="13" t="e">
        <f t="shared" si="1"/>
        <v>#REF!</v>
      </c>
    </row>
    <row r="40" spans="1:5" x14ac:dyDescent="0.25">
      <c r="A40">
        <v>38</v>
      </c>
      <c r="B40" t="s">
        <v>42</v>
      </c>
      <c r="C40" s="11">
        <v>5227.7790000000005</v>
      </c>
      <c r="D40" s="11"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v>240.15</v>
      </c>
      <c r="D41" s="11"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v>7272.7209999999995</v>
      </c>
      <c r="D42" s="11"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v>1958.7080000000001</v>
      </c>
      <c r="D43" s="11"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v>160.88800000000001</v>
      </c>
      <c r="D44" s="11"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v>4562.7085999999999</v>
      </c>
      <c r="D45" s="11"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v>4971.6019999999999</v>
      </c>
      <c r="D46" s="11"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v>85.15</v>
      </c>
      <c r="D47" s="11"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v>1245.74</v>
      </c>
      <c r="D48" s="11"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v>463.71300000000002</v>
      </c>
      <c r="D49" s="11"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v>3796.5559120699995</v>
      </c>
      <c r="D50" s="12"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v>16615.432000000001</v>
      </c>
      <c r="D51" s="11"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v>1286.847</v>
      </c>
      <c r="D52" s="11"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v>1679.85960991</v>
      </c>
      <c r="D53" s="11"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v>884.83955200000003</v>
      </c>
      <c r="D54" s="11"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v>486.03899999999999</v>
      </c>
      <c r="D55" s="11"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v>2819.1759999999999</v>
      </c>
      <c r="D56" s="11"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v>13603.096</v>
      </c>
      <c r="D57" s="11"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84</v>
      </c>
      <c r="C58" s="11">
        <v>5514.9243220000008</v>
      </c>
      <c r="D58" s="11"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v>522.77099999999996</v>
      </c>
      <c r="D59" s="11"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v>248.17</v>
      </c>
      <c r="D60" s="11"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v>1213.60272444</v>
      </c>
      <c r="D61" s="11"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v>1871.26</v>
      </c>
      <c r="D62" s="11"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v>8091.9170000000004</v>
      </c>
      <c r="D63" s="11"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v>1407.3409999999999</v>
      </c>
      <c r="D64" s="11"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v>141.886</v>
      </c>
      <c r="D65" s="11"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v>4157.0576999999994</v>
      </c>
      <c r="D66" s="11"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v>3239.0859999999998</v>
      </c>
      <c r="D67" s="11">
        <v>1434.181</v>
      </c>
      <c r="E67" s="13">
        <f t="shared" ref="E67" si="2">C67/D67-1</f>
        <v>1.2584917803261928</v>
      </c>
    </row>
    <row r="68" spans="1:5" x14ac:dyDescent="0.25">
      <c r="B68" t="s">
        <v>92</v>
      </c>
      <c r="C68" s="11" t="e">
        <f>VLOOKUP(B68,#REF!,20,FALSE)/1000</f>
        <v>#REF!</v>
      </c>
      <c r="D68" s="11">
        <v>0</v>
      </c>
      <c r="E68" s="35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T75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95.7109375" customWidth="1"/>
    <col min="3" max="3" width="13.85546875" customWidth="1"/>
    <col min="4" max="4" width="14.42578125" bestFit="1" customWidth="1"/>
    <col min="5" max="5" width="10.5703125" bestFit="1" customWidth="1"/>
    <col min="6" max="6" width="9.5703125" bestFit="1" customWidth="1"/>
    <col min="7" max="7" width="10.7109375" customWidth="1"/>
    <col min="8" max="8" width="13.7109375" customWidth="1"/>
    <col min="9" max="9" width="14.42578125" bestFit="1" customWidth="1"/>
    <col min="10" max="10" width="10.28515625" bestFit="1" customWidth="1"/>
    <col min="11" max="11" width="9.5703125" bestFit="1" customWidth="1"/>
    <col min="12" max="12" width="10" customWidth="1"/>
    <col min="13" max="13" width="11.28515625" bestFit="1" customWidth="1"/>
    <col min="14" max="14" width="26.28515625" customWidth="1"/>
    <col min="15" max="15" width="10.7109375" bestFit="1" customWidth="1"/>
  </cols>
  <sheetData>
    <row r="1" spans="1:20" x14ac:dyDescent="0.25">
      <c r="A1" t="s">
        <v>189</v>
      </c>
    </row>
    <row r="2" spans="1:20" x14ac:dyDescent="0.25">
      <c r="A2" s="126" t="s">
        <v>185</v>
      </c>
      <c r="B2" s="126" t="s">
        <v>0</v>
      </c>
      <c r="C2" s="124" t="s">
        <v>190</v>
      </c>
      <c r="D2" s="124"/>
      <c r="E2" s="124"/>
      <c r="F2" s="124"/>
      <c r="G2" s="124"/>
      <c r="H2" s="124" t="s">
        <v>191</v>
      </c>
      <c r="I2" s="124"/>
      <c r="J2" s="124"/>
      <c r="K2" s="124"/>
      <c r="L2" s="124"/>
    </row>
    <row r="3" spans="1:20" s="6" customFormat="1" ht="45.75" x14ac:dyDescent="0.25">
      <c r="A3" s="126"/>
      <c r="B3" s="126"/>
      <c r="C3" s="73" t="s">
        <v>192</v>
      </c>
      <c r="D3" s="27" t="s">
        <v>171</v>
      </c>
      <c r="E3" s="27" t="s">
        <v>172</v>
      </c>
      <c r="F3" s="27" t="s">
        <v>173</v>
      </c>
      <c r="G3" s="27" t="s">
        <v>174</v>
      </c>
      <c r="H3" s="73" t="s">
        <v>193</v>
      </c>
      <c r="I3" s="27" t="s">
        <v>171</v>
      </c>
      <c r="J3" s="27" t="s">
        <v>172</v>
      </c>
      <c r="K3" s="27" t="s">
        <v>173</v>
      </c>
      <c r="L3" s="27" t="s">
        <v>174</v>
      </c>
      <c r="M3" s="8" t="s">
        <v>152</v>
      </c>
      <c r="N3"/>
      <c r="O3"/>
      <c r="P3" s="5"/>
      <c r="Q3" s="5"/>
      <c r="R3" s="9"/>
      <c r="S3" s="5"/>
      <c r="T3" s="5"/>
    </row>
    <row r="4" spans="1:20" x14ac:dyDescent="0.25">
      <c r="A4" s="23">
        <v>1</v>
      </c>
      <c r="B4" s="23" t="s">
        <v>54</v>
      </c>
      <c r="C4" s="88">
        <v>51879.469499999999</v>
      </c>
      <c r="D4" s="88">
        <v>46302.0455</v>
      </c>
      <c r="E4" s="88">
        <v>5577.424</v>
      </c>
      <c r="F4" s="88">
        <v>0</v>
      </c>
      <c r="G4" s="88">
        <v>0</v>
      </c>
      <c r="H4" s="97">
        <v>38504.674499999994</v>
      </c>
      <c r="I4" s="97">
        <v>37552.534499999994</v>
      </c>
      <c r="J4" s="97">
        <v>952.1400000000001</v>
      </c>
      <c r="K4" s="97">
        <v>0</v>
      </c>
      <c r="L4" s="97">
        <v>0</v>
      </c>
      <c r="M4">
        <v>4205271785</v>
      </c>
      <c r="O4" s="83"/>
    </row>
    <row r="5" spans="1:20" x14ac:dyDescent="0.25">
      <c r="A5" s="23">
        <v>2</v>
      </c>
      <c r="B5" s="23" t="s">
        <v>214</v>
      </c>
      <c r="C5" s="88">
        <v>39402.887999999999</v>
      </c>
      <c r="D5" s="88">
        <v>14237.349</v>
      </c>
      <c r="E5" s="88">
        <v>25165.538999999997</v>
      </c>
      <c r="F5" s="88">
        <v>0</v>
      </c>
      <c r="G5" s="88">
        <v>0</v>
      </c>
      <c r="H5" s="97">
        <v>32587.923999999999</v>
      </c>
      <c r="I5" s="97">
        <v>15009.817999999999</v>
      </c>
      <c r="J5" s="97">
        <v>17578.106</v>
      </c>
      <c r="K5" s="97">
        <v>0</v>
      </c>
      <c r="L5" s="97">
        <v>0</v>
      </c>
      <c r="M5" t="s">
        <v>216</v>
      </c>
      <c r="O5" s="83"/>
    </row>
    <row r="6" spans="1:20" x14ac:dyDescent="0.25">
      <c r="A6" s="23">
        <v>3</v>
      </c>
      <c r="B6" s="23" t="s">
        <v>196</v>
      </c>
      <c r="C6" s="88">
        <v>32090</v>
      </c>
      <c r="D6" s="88">
        <v>0</v>
      </c>
      <c r="E6" s="88">
        <v>7405</v>
      </c>
      <c r="F6" s="88">
        <v>24685</v>
      </c>
      <c r="G6" s="88">
        <v>0</v>
      </c>
      <c r="H6" s="97">
        <v>47547</v>
      </c>
      <c r="I6" s="97">
        <v>0</v>
      </c>
      <c r="J6" s="97">
        <v>8562</v>
      </c>
      <c r="K6" s="97">
        <v>38985</v>
      </c>
      <c r="L6" s="97">
        <v>0</v>
      </c>
      <c r="M6">
        <v>7713390236</v>
      </c>
      <c r="O6" s="83"/>
    </row>
    <row r="7" spans="1:20" x14ac:dyDescent="0.25">
      <c r="A7" s="23">
        <v>4</v>
      </c>
      <c r="B7" s="23" t="s">
        <v>65</v>
      </c>
      <c r="C7" s="88">
        <v>22157.868300000002</v>
      </c>
      <c r="D7" s="88">
        <v>14448.490900000001</v>
      </c>
      <c r="E7" s="88">
        <v>7708.7846000000009</v>
      </c>
      <c r="F7" s="88">
        <v>0</v>
      </c>
      <c r="G7" s="88">
        <v>0.59279999999999999</v>
      </c>
      <c r="H7" s="97">
        <v>17291.006000000001</v>
      </c>
      <c r="I7" s="97">
        <v>12234.338</v>
      </c>
      <c r="J7" s="97">
        <v>5056.634</v>
      </c>
      <c r="K7" s="97">
        <v>0</v>
      </c>
      <c r="L7" s="97">
        <v>3.4000000000000002E-2</v>
      </c>
      <c r="M7" t="s">
        <v>164</v>
      </c>
      <c r="O7" s="83"/>
    </row>
    <row r="8" spans="1:20" x14ac:dyDescent="0.25">
      <c r="A8" s="23">
        <v>5</v>
      </c>
      <c r="B8" s="23" t="s">
        <v>45</v>
      </c>
      <c r="C8" s="88">
        <v>20764.870999999996</v>
      </c>
      <c r="D8" s="88">
        <v>20577.877999999997</v>
      </c>
      <c r="E8" s="88">
        <v>186.99299999999999</v>
      </c>
      <c r="F8" s="88">
        <v>0</v>
      </c>
      <c r="G8" s="88">
        <v>0</v>
      </c>
      <c r="H8" s="97">
        <v>16959.811099999999</v>
      </c>
      <c r="I8" s="97">
        <v>16959.811099999999</v>
      </c>
      <c r="J8" s="97">
        <v>0</v>
      </c>
      <c r="K8" s="97">
        <v>0</v>
      </c>
      <c r="L8" s="97">
        <v>0</v>
      </c>
      <c r="M8">
        <v>5407973316</v>
      </c>
      <c r="O8" s="83"/>
    </row>
    <row r="9" spans="1:20" x14ac:dyDescent="0.25">
      <c r="A9" s="23">
        <v>6</v>
      </c>
      <c r="B9" s="23" t="s">
        <v>213</v>
      </c>
      <c r="C9" s="88">
        <v>16405.489386000001</v>
      </c>
      <c r="D9" s="88">
        <v>4300.3927590000003</v>
      </c>
      <c r="E9" s="88">
        <v>12100.831794999998</v>
      </c>
      <c r="F9" s="88">
        <v>4.2648320000000002</v>
      </c>
      <c r="G9" s="88">
        <v>0</v>
      </c>
      <c r="H9" s="97">
        <v>15672.014727</v>
      </c>
      <c r="I9" s="97">
        <v>3135.107908</v>
      </c>
      <c r="J9" s="97">
        <v>12532.988405</v>
      </c>
      <c r="K9" s="97">
        <v>3.9184140000000003</v>
      </c>
      <c r="L9" s="97">
        <v>0</v>
      </c>
      <c r="M9" t="s">
        <v>178</v>
      </c>
      <c r="O9" s="83"/>
    </row>
    <row r="10" spans="1:20" x14ac:dyDescent="0.25">
      <c r="A10" s="23">
        <v>7</v>
      </c>
      <c r="B10" s="77" t="s">
        <v>228</v>
      </c>
      <c r="C10" s="88">
        <v>15986.109</v>
      </c>
      <c r="D10" s="88">
        <v>15977.74</v>
      </c>
      <c r="E10" s="88">
        <v>8.3689999999999998</v>
      </c>
      <c r="F10" s="88">
        <v>0</v>
      </c>
      <c r="G10" s="88">
        <v>0</v>
      </c>
      <c r="H10" s="97">
        <v>10105.522999999999</v>
      </c>
      <c r="I10" s="97">
        <v>10074.727999999999</v>
      </c>
      <c r="J10" s="97">
        <v>30.795000000000002</v>
      </c>
      <c r="K10" s="97">
        <v>0</v>
      </c>
      <c r="L10" s="97">
        <v>0</v>
      </c>
      <c r="M10">
        <v>7733812126</v>
      </c>
      <c r="O10" s="83"/>
    </row>
    <row r="11" spans="1:20" x14ac:dyDescent="0.25">
      <c r="A11" s="23">
        <v>8</v>
      </c>
      <c r="B11" s="23" t="s">
        <v>69</v>
      </c>
      <c r="C11" s="88">
        <v>15039</v>
      </c>
      <c r="D11" s="88">
        <v>0</v>
      </c>
      <c r="E11" s="88">
        <v>9466.8369999999995</v>
      </c>
      <c r="F11" s="88">
        <v>5570.1630000000005</v>
      </c>
      <c r="G11" s="88">
        <v>2</v>
      </c>
      <c r="H11" s="97">
        <v>10637.957</v>
      </c>
      <c r="I11" s="97">
        <v>0</v>
      </c>
      <c r="J11" s="97">
        <v>4737.2119999999995</v>
      </c>
      <c r="K11" s="97">
        <v>5900.7450000000008</v>
      </c>
      <c r="L11" s="97">
        <v>0</v>
      </c>
      <c r="M11">
        <v>7716748537</v>
      </c>
      <c r="O11" s="83"/>
    </row>
    <row r="12" spans="1:20" x14ac:dyDescent="0.25">
      <c r="A12" s="23">
        <v>9</v>
      </c>
      <c r="B12" s="23" t="s">
        <v>209</v>
      </c>
      <c r="C12" s="88">
        <v>12372.190399999999</v>
      </c>
      <c r="D12" s="88">
        <v>8459.6417000000001</v>
      </c>
      <c r="E12" s="88">
        <v>3912.5487000000003</v>
      </c>
      <c r="F12" s="88">
        <v>0</v>
      </c>
      <c r="G12" s="88">
        <v>0</v>
      </c>
      <c r="H12" s="97">
        <v>11481.864000000001</v>
      </c>
      <c r="I12" s="97">
        <v>6647.7080000000005</v>
      </c>
      <c r="J12" s="97">
        <v>4797.8160000000007</v>
      </c>
      <c r="K12" s="97">
        <v>0</v>
      </c>
      <c r="L12" s="97">
        <v>36.340000000000003</v>
      </c>
      <c r="M12" t="s">
        <v>177</v>
      </c>
      <c r="O12" s="83"/>
    </row>
    <row r="13" spans="1:20" x14ac:dyDescent="0.25">
      <c r="A13" s="23">
        <v>10</v>
      </c>
      <c r="B13" s="23" t="s">
        <v>59</v>
      </c>
      <c r="C13" s="88">
        <v>9217.357</v>
      </c>
      <c r="D13" s="88">
        <v>3250.7550000000001</v>
      </c>
      <c r="E13" s="88">
        <v>5966.6019999999999</v>
      </c>
      <c r="F13" s="88">
        <v>0</v>
      </c>
      <c r="G13" s="88">
        <v>0</v>
      </c>
      <c r="H13" s="97">
        <v>6731.2809999999999</v>
      </c>
      <c r="I13" s="97">
        <v>2870.482</v>
      </c>
      <c r="J13" s="97">
        <v>3860.799</v>
      </c>
      <c r="K13" s="97">
        <v>0</v>
      </c>
      <c r="L13" s="97">
        <v>0</v>
      </c>
      <c r="M13" t="s">
        <v>163</v>
      </c>
      <c r="O13" s="83"/>
    </row>
    <row r="14" spans="1:20" x14ac:dyDescent="0.25">
      <c r="A14" s="23">
        <v>11</v>
      </c>
      <c r="B14" s="23" t="s">
        <v>230</v>
      </c>
      <c r="C14" s="88">
        <v>8839.0821800000012</v>
      </c>
      <c r="D14" s="88">
        <v>2658.5197560000001</v>
      </c>
      <c r="E14" s="88">
        <v>4137.1682443000009</v>
      </c>
      <c r="F14" s="88">
        <v>151.32517970000004</v>
      </c>
      <c r="G14" s="88">
        <v>1892.069</v>
      </c>
      <c r="H14" s="97">
        <v>10932.740292</v>
      </c>
      <c r="I14" s="97">
        <v>1934.3598600000003</v>
      </c>
      <c r="J14" s="97">
        <v>7102.0253730000004</v>
      </c>
      <c r="K14" s="97">
        <v>581.92105900000001</v>
      </c>
      <c r="L14" s="97">
        <v>1314.434</v>
      </c>
      <c r="M14" t="s">
        <v>131</v>
      </c>
      <c r="O14" s="83"/>
    </row>
    <row r="15" spans="1:20" x14ac:dyDescent="0.25">
      <c r="A15" s="23">
        <v>12</v>
      </c>
      <c r="B15" s="23" t="s">
        <v>175</v>
      </c>
      <c r="C15" s="88">
        <v>6009.8993499999997</v>
      </c>
      <c r="D15" s="88">
        <v>5970.3130000000001</v>
      </c>
      <c r="E15" s="88">
        <v>39.586350000000003</v>
      </c>
      <c r="F15" s="88">
        <v>0</v>
      </c>
      <c r="G15" s="88">
        <v>0</v>
      </c>
      <c r="H15" s="97">
        <v>3533.4944499999997</v>
      </c>
      <c r="I15" s="97">
        <v>3527.9651999999996</v>
      </c>
      <c r="J15" s="97">
        <v>5.5292500000000002</v>
      </c>
      <c r="K15" s="97">
        <v>0</v>
      </c>
      <c r="L15" s="97">
        <v>0</v>
      </c>
      <c r="M15" t="s">
        <v>176</v>
      </c>
      <c r="O15" s="83"/>
    </row>
    <row r="16" spans="1:20" x14ac:dyDescent="0.25">
      <c r="A16" s="23">
        <v>13</v>
      </c>
      <c r="B16" s="23" t="s">
        <v>64</v>
      </c>
      <c r="C16" s="88">
        <v>5090.8323730000011</v>
      </c>
      <c r="D16" s="88">
        <v>3813.5801700000002</v>
      </c>
      <c r="E16" s="88">
        <v>1277.2522030000005</v>
      </c>
      <c r="F16" s="88">
        <v>0</v>
      </c>
      <c r="G16" s="88">
        <v>0</v>
      </c>
      <c r="H16" s="97">
        <v>3900.3040000000001</v>
      </c>
      <c r="I16" s="97">
        <v>3135.569</v>
      </c>
      <c r="J16" s="97">
        <v>764.73500000000001</v>
      </c>
      <c r="K16" s="97">
        <v>0</v>
      </c>
      <c r="L16" s="97">
        <v>0</v>
      </c>
      <c r="M16">
        <v>5260271530</v>
      </c>
      <c r="O16" s="83"/>
    </row>
    <row r="17" spans="1:15" x14ac:dyDescent="0.25">
      <c r="A17" s="23">
        <v>14</v>
      </c>
      <c r="B17" s="23" t="s">
        <v>169</v>
      </c>
      <c r="C17" s="88">
        <v>4437.5835999999999</v>
      </c>
      <c r="D17" s="88">
        <v>4437.5835999999999</v>
      </c>
      <c r="E17" s="88">
        <v>0</v>
      </c>
      <c r="F17" s="88">
        <v>0</v>
      </c>
      <c r="G17" s="88">
        <v>0</v>
      </c>
      <c r="H17" s="97">
        <v>3006.8919999999998</v>
      </c>
      <c r="I17" s="97">
        <v>3006.8919999999998</v>
      </c>
      <c r="J17" s="97">
        <v>0</v>
      </c>
      <c r="K17" s="97">
        <v>0</v>
      </c>
      <c r="L17" s="97">
        <v>0</v>
      </c>
      <c r="M17">
        <v>5260355389</v>
      </c>
      <c r="O17" s="83"/>
    </row>
    <row r="18" spans="1:15" x14ac:dyDescent="0.25">
      <c r="A18" s="23">
        <v>15</v>
      </c>
      <c r="B18" s="23" t="s">
        <v>231</v>
      </c>
      <c r="C18" s="88">
        <v>4166.375</v>
      </c>
      <c r="D18" s="88">
        <v>741.48</v>
      </c>
      <c r="E18" s="88">
        <v>3424.895</v>
      </c>
      <c r="F18" s="88">
        <v>0</v>
      </c>
      <c r="G18" s="88">
        <v>0</v>
      </c>
      <c r="H18" s="97">
        <v>2838.9965000000002</v>
      </c>
      <c r="I18" s="97">
        <v>555.67699999999991</v>
      </c>
      <c r="J18" s="97">
        <v>2283.3195000000001</v>
      </c>
      <c r="K18" s="97">
        <v>0</v>
      </c>
      <c r="L18" s="97">
        <v>0</v>
      </c>
      <c r="M18" t="s">
        <v>134</v>
      </c>
      <c r="O18" s="83"/>
    </row>
    <row r="19" spans="1:15" x14ac:dyDescent="0.25">
      <c r="A19" s="23">
        <v>16</v>
      </c>
      <c r="B19" s="23" t="s">
        <v>57</v>
      </c>
      <c r="C19" s="88">
        <v>4031.5060000000003</v>
      </c>
      <c r="D19" s="88">
        <v>4031.5060000000003</v>
      </c>
      <c r="E19" s="88">
        <v>0</v>
      </c>
      <c r="F19" s="88">
        <v>0</v>
      </c>
      <c r="G19" s="88">
        <v>0</v>
      </c>
      <c r="H19" s="97">
        <v>2148.701634769744</v>
      </c>
      <c r="I19" s="97">
        <v>2148.701634769744</v>
      </c>
      <c r="J19" s="97">
        <v>0</v>
      </c>
      <c r="K19" s="97">
        <v>0</v>
      </c>
      <c r="L19" s="97">
        <v>0</v>
      </c>
      <c r="M19">
        <v>1659182700</v>
      </c>
      <c r="O19" s="83"/>
    </row>
    <row r="20" spans="1:15" x14ac:dyDescent="0.25">
      <c r="A20" s="23">
        <v>17</v>
      </c>
      <c r="B20" s="23" t="s">
        <v>51</v>
      </c>
      <c r="C20" s="88">
        <v>3681.1</v>
      </c>
      <c r="D20" s="88">
        <v>1786.1990000000001</v>
      </c>
      <c r="E20" s="88">
        <v>1894.9009999999998</v>
      </c>
      <c r="F20" s="88">
        <v>0</v>
      </c>
      <c r="G20" s="88">
        <v>0</v>
      </c>
      <c r="H20" s="97">
        <v>2825.7359999999999</v>
      </c>
      <c r="I20" s="97">
        <v>2065.9659999999999</v>
      </c>
      <c r="J20" s="97">
        <v>759.77</v>
      </c>
      <c r="K20" s="97">
        <v>0</v>
      </c>
      <c r="L20" s="97">
        <v>0</v>
      </c>
      <c r="M20">
        <v>7704493556</v>
      </c>
      <c r="O20" s="83"/>
    </row>
    <row r="21" spans="1:15" x14ac:dyDescent="0.25">
      <c r="A21" s="23">
        <v>18</v>
      </c>
      <c r="B21" s="23" t="s">
        <v>223</v>
      </c>
      <c r="C21" s="88">
        <v>3591.5949999999998</v>
      </c>
      <c r="D21" s="88">
        <v>3591.5949999999998</v>
      </c>
      <c r="E21" s="88">
        <v>0</v>
      </c>
      <c r="F21" s="88">
        <v>0</v>
      </c>
      <c r="G21" s="88">
        <v>0</v>
      </c>
      <c r="H21" s="97">
        <v>2638.71</v>
      </c>
      <c r="I21" s="97">
        <v>2638.71</v>
      </c>
      <c r="J21" s="97">
        <v>0</v>
      </c>
      <c r="K21" s="97">
        <v>0</v>
      </c>
      <c r="L21" s="97">
        <v>0</v>
      </c>
      <c r="M21">
        <v>7703739359</v>
      </c>
      <c r="O21" s="83"/>
    </row>
    <row r="22" spans="1:15" x14ac:dyDescent="0.25">
      <c r="A22" s="23">
        <v>19</v>
      </c>
      <c r="B22" s="23" t="s">
        <v>66</v>
      </c>
      <c r="C22" s="88">
        <v>3141.6089999999999</v>
      </c>
      <c r="D22" s="88">
        <v>2152.9639999999999</v>
      </c>
      <c r="E22" s="88">
        <v>988.64499999999998</v>
      </c>
      <c r="F22" s="88">
        <v>0</v>
      </c>
      <c r="G22" s="88">
        <v>0</v>
      </c>
      <c r="H22" s="97">
        <v>2707.596</v>
      </c>
      <c r="I22" s="97">
        <v>1970.1310000000001</v>
      </c>
      <c r="J22" s="97">
        <v>737.46500000000003</v>
      </c>
      <c r="K22" s="97">
        <v>0</v>
      </c>
      <c r="L22" s="97">
        <v>0</v>
      </c>
      <c r="M22">
        <v>4205219217</v>
      </c>
      <c r="O22" s="83"/>
    </row>
    <row r="23" spans="1:15" x14ac:dyDescent="0.25">
      <c r="A23" s="23">
        <v>20</v>
      </c>
      <c r="B23" s="19" t="s">
        <v>56</v>
      </c>
      <c r="C23" s="88">
        <v>3089.284134</v>
      </c>
      <c r="D23" s="88">
        <v>0</v>
      </c>
      <c r="E23" s="88">
        <v>3065.5841340000002</v>
      </c>
      <c r="F23" s="88">
        <v>0</v>
      </c>
      <c r="G23" s="88">
        <v>23.7</v>
      </c>
      <c r="H23" s="97">
        <v>3240.6590000000001</v>
      </c>
      <c r="I23" s="97">
        <v>0</v>
      </c>
      <c r="J23" s="97">
        <v>3196.259</v>
      </c>
      <c r="K23" s="97">
        <v>0</v>
      </c>
      <c r="L23" s="97">
        <v>44.4</v>
      </c>
      <c r="M23">
        <v>7730634468</v>
      </c>
      <c r="O23" s="83"/>
    </row>
    <row r="24" spans="1:15" x14ac:dyDescent="0.25">
      <c r="A24" s="23">
        <v>21</v>
      </c>
      <c r="B24" s="23" t="s">
        <v>17</v>
      </c>
      <c r="C24" s="88">
        <v>2551.752</v>
      </c>
      <c r="D24" s="88">
        <v>0</v>
      </c>
      <c r="E24" s="88">
        <v>0</v>
      </c>
      <c r="F24" s="88">
        <v>0</v>
      </c>
      <c r="G24" s="88">
        <v>2551.752</v>
      </c>
      <c r="H24" s="97">
        <v>2163.509</v>
      </c>
      <c r="I24" s="97">
        <v>0</v>
      </c>
      <c r="J24" s="97">
        <v>0</v>
      </c>
      <c r="K24" s="97">
        <v>0</v>
      </c>
      <c r="L24" s="97">
        <v>2163.509</v>
      </c>
      <c r="M24">
        <v>2310981029</v>
      </c>
    </row>
    <row r="25" spans="1:15" x14ac:dyDescent="0.25">
      <c r="A25" s="23">
        <v>22</v>
      </c>
      <c r="B25" s="23" t="s">
        <v>47</v>
      </c>
      <c r="C25" s="88">
        <v>2521.4539999999997</v>
      </c>
      <c r="D25" s="88">
        <v>0</v>
      </c>
      <c r="E25" s="88">
        <v>2432.8049999999998</v>
      </c>
      <c r="F25" s="88">
        <v>0</v>
      </c>
      <c r="G25" s="88">
        <v>88.649000000000001</v>
      </c>
      <c r="H25" s="97">
        <v>1968.329</v>
      </c>
      <c r="I25" s="97">
        <v>0</v>
      </c>
      <c r="J25" s="97">
        <v>1884.355</v>
      </c>
      <c r="K25" s="97">
        <v>0</v>
      </c>
      <c r="L25" s="97">
        <v>83.97399999999999</v>
      </c>
      <c r="M25">
        <v>5407487242</v>
      </c>
    </row>
    <row r="26" spans="1:15" x14ac:dyDescent="0.25">
      <c r="A26" s="23">
        <v>23</v>
      </c>
      <c r="B26" s="23" t="s">
        <v>35</v>
      </c>
      <c r="C26" s="88">
        <v>1768.462</v>
      </c>
      <c r="D26" s="88">
        <v>0</v>
      </c>
      <c r="E26" s="88">
        <v>0</v>
      </c>
      <c r="F26" s="88">
        <v>0</v>
      </c>
      <c r="G26" s="88">
        <v>1768.462</v>
      </c>
      <c r="H26" s="97">
        <v>1364.8462919999999</v>
      </c>
      <c r="I26" s="97">
        <v>0</v>
      </c>
      <c r="J26" s="97">
        <v>0</v>
      </c>
      <c r="K26" s="97">
        <v>0</v>
      </c>
      <c r="L26" s="97">
        <v>1364.8462919999999</v>
      </c>
      <c r="M26">
        <v>1831045838</v>
      </c>
    </row>
    <row r="27" spans="1:15" x14ac:dyDescent="0.25">
      <c r="A27" s="23">
        <v>24</v>
      </c>
      <c r="B27" s="23" t="s">
        <v>30</v>
      </c>
      <c r="C27" s="88">
        <v>1535.717715</v>
      </c>
      <c r="D27" s="88">
        <v>0</v>
      </c>
      <c r="E27" s="88">
        <v>0</v>
      </c>
      <c r="F27" s="88">
        <v>0</v>
      </c>
      <c r="G27" s="88">
        <v>1535.717715</v>
      </c>
      <c r="H27" s="97">
        <v>1191.0630859999999</v>
      </c>
      <c r="I27" s="97">
        <v>0</v>
      </c>
      <c r="J27" s="97">
        <v>0</v>
      </c>
      <c r="K27" s="97">
        <v>0</v>
      </c>
      <c r="L27" s="88">
        <v>1191.0630859999999</v>
      </c>
      <c r="M27">
        <v>6671118019</v>
      </c>
    </row>
    <row r="28" spans="1:15" x14ac:dyDescent="0.25">
      <c r="A28" s="23">
        <v>25</v>
      </c>
      <c r="B28" s="23" t="s">
        <v>18</v>
      </c>
      <c r="C28" s="88">
        <v>1533.0162700000001</v>
      </c>
      <c r="D28" s="88">
        <v>0</v>
      </c>
      <c r="E28" s="88">
        <v>0</v>
      </c>
      <c r="F28" s="88">
        <v>0</v>
      </c>
      <c r="G28" s="88">
        <v>1533.0162700000001</v>
      </c>
      <c r="H28" s="97">
        <v>1562.5664999999999</v>
      </c>
      <c r="I28" s="97">
        <v>0</v>
      </c>
      <c r="J28" s="97">
        <v>0</v>
      </c>
      <c r="K28" s="97">
        <v>0</v>
      </c>
      <c r="L28" s="97">
        <v>1562.5664999999999</v>
      </c>
      <c r="M28">
        <v>9102023109</v>
      </c>
    </row>
    <row r="29" spans="1:15" x14ac:dyDescent="0.25">
      <c r="A29" s="23">
        <v>26</v>
      </c>
      <c r="B29" s="23" t="s">
        <v>27</v>
      </c>
      <c r="C29" s="88">
        <v>1524.108471</v>
      </c>
      <c r="D29" s="88">
        <v>0</v>
      </c>
      <c r="E29" s="88">
        <v>0</v>
      </c>
      <c r="F29" s="88">
        <v>0</v>
      </c>
      <c r="G29" s="88">
        <v>1524.108471</v>
      </c>
      <c r="H29" s="97">
        <v>1134.707443</v>
      </c>
      <c r="I29" s="97">
        <v>0</v>
      </c>
      <c r="J29" s="97">
        <v>0</v>
      </c>
      <c r="K29" s="97">
        <v>0</v>
      </c>
      <c r="L29" s="88">
        <v>1134.707443</v>
      </c>
      <c r="M29">
        <v>6164072742</v>
      </c>
    </row>
    <row r="30" spans="1:15" x14ac:dyDescent="0.25">
      <c r="A30" s="23">
        <v>27</v>
      </c>
      <c r="B30" s="23" t="s">
        <v>212</v>
      </c>
      <c r="C30" s="88">
        <v>1346.1108068899998</v>
      </c>
      <c r="D30" s="88">
        <v>0</v>
      </c>
      <c r="E30" s="88">
        <v>6.9649000000000001</v>
      </c>
      <c r="F30" s="88">
        <v>0</v>
      </c>
      <c r="G30" s="88">
        <v>1339.1459068899999</v>
      </c>
      <c r="H30" s="97">
        <v>1973.1821970300002</v>
      </c>
      <c r="I30" s="97">
        <v>0</v>
      </c>
      <c r="J30" s="97">
        <v>54.150697870000002</v>
      </c>
      <c r="K30" s="97">
        <v>0</v>
      </c>
      <c r="L30" s="96">
        <v>1919.0314991600003</v>
      </c>
      <c r="M30">
        <v>6316103050</v>
      </c>
    </row>
    <row r="31" spans="1:15" x14ac:dyDescent="0.25">
      <c r="A31" s="23">
        <v>28</v>
      </c>
      <c r="B31" s="23" t="s">
        <v>210</v>
      </c>
      <c r="C31" s="88">
        <v>1218.7540000000001</v>
      </c>
      <c r="D31" s="88">
        <v>1008.0650000000001</v>
      </c>
      <c r="E31" s="88">
        <v>210.68900000000002</v>
      </c>
      <c r="F31" s="88">
        <v>0</v>
      </c>
      <c r="G31" s="88">
        <v>0</v>
      </c>
      <c r="H31" s="97">
        <v>1060.694</v>
      </c>
      <c r="I31" s="97">
        <v>978.49900000000002</v>
      </c>
      <c r="J31" s="97">
        <v>82.194999999999993</v>
      </c>
      <c r="K31" s="97">
        <v>0</v>
      </c>
      <c r="L31" s="97">
        <v>0</v>
      </c>
      <c r="M31" t="s">
        <v>215</v>
      </c>
    </row>
    <row r="32" spans="1:15" x14ac:dyDescent="0.25">
      <c r="A32" s="23">
        <v>29</v>
      </c>
      <c r="B32" s="87" t="s">
        <v>38</v>
      </c>
      <c r="C32" s="88">
        <v>1104.3989999999999</v>
      </c>
      <c r="D32" s="88">
        <v>0</v>
      </c>
      <c r="E32" s="88">
        <v>0</v>
      </c>
      <c r="F32" s="88">
        <v>0</v>
      </c>
      <c r="G32" s="88">
        <v>1104.3989999999999</v>
      </c>
      <c r="H32" s="96">
        <v>1068.249</v>
      </c>
      <c r="I32" s="88">
        <v>0</v>
      </c>
      <c r="J32" s="88">
        <v>0</v>
      </c>
      <c r="K32" s="88">
        <v>0</v>
      </c>
      <c r="L32" s="88">
        <v>1068.249</v>
      </c>
      <c r="M32">
        <v>2130058291</v>
      </c>
    </row>
    <row r="33" spans="1:13" x14ac:dyDescent="0.25">
      <c r="A33" s="23">
        <v>30</v>
      </c>
      <c r="B33" s="23" t="s">
        <v>24</v>
      </c>
      <c r="C33" s="88">
        <v>1076.425563</v>
      </c>
      <c r="D33" s="88">
        <v>0</v>
      </c>
      <c r="E33" s="88">
        <v>0</v>
      </c>
      <c r="F33" s="88">
        <v>0</v>
      </c>
      <c r="G33" s="88">
        <v>1076.425563</v>
      </c>
      <c r="H33" s="97">
        <v>875.32359999999994</v>
      </c>
      <c r="I33" s="88">
        <v>0</v>
      </c>
      <c r="J33" s="88">
        <v>0</v>
      </c>
      <c r="K33" s="88">
        <v>0</v>
      </c>
      <c r="L33" s="88">
        <v>875.32359999999994</v>
      </c>
      <c r="M33">
        <v>5406570716</v>
      </c>
    </row>
    <row r="34" spans="1:13" x14ac:dyDescent="0.25">
      <c r="A34" s="23">
        <v>31</v>
      </c>
      <c r="B34" s="77" t="s">
        <v>39</v>
      </c>
      <c r="C34" s="88">
        <v>1066.848837</v>
      </c>
      <c r="D34" s="88">
        <v>0</v>
      </c>
      <c r="E34" s="88">
        <v>0</v>
      </c>
      <c r="F34" s="88">
        <v>0</v>
      </c>
      <c r="G34" s="88">
        <v>1066.848837</v>
      </c>
      <c r="H34" s="97">
        <v>769.11039099999994</v>
      </c>
      <c r="I34" s="88">
        <v>0</v>
      </c>
      <c r="J34" s="88">
        <v>0</v>
      </c>
      <c r="K34" s="88">
        <v>0</v>
      </c>
      <c r="L34" s="91">
        <v>769.11039099999994</v>
      </c>
      <c r="M34">
        <v>8601042850</v>
      </c>
    </row>
    <row r="35" spans="1:13" x14ac:dyDescent="0.25">
      <c r="A35" s="23">
        <v>32</v>
      </c>
      <c r="B35" s="23" t="s">
        <v>156</v>
      </c>
      <c r="C35" s="88">
        <v>1000.90205</v>
      </c>
      <c r="D35" s="88">
        <v>0</v>
      </c>
      <c r="E35" s="88">
        <v>0</v>
      </c>
      <c r="F35" s="88">
        <v>0</v>
      </c>
      <c r="G35" s="88">
        <v>1000.90205</v>
      </c>
      <c r="H35" s="97">
        <v>616.21299999999997</v>
      </c>
      <c r="I35" s="88">
        <v>0</v>
      </c>
      <c r="J35" s="88">
        <v>0</v>
      </c>
      <c r="K35" s="88">
        <v>0</v>
      </c>
      <c r="L35" s="88">
        <v>616.21299999999997</v>
      </c>
      <c r="M35">
        <v>6952000911</v>
      </c>
    </row>
    <row r="36" spans="1:13" x14ac:dyDescent="0.25">
      <c r="A36" s="23">
        <v>33</v>
      </c>
      <c r="B36" s="23" t="s">
        <v>166</v>
      </c>
      <c r="C36" s="88">
        <v>950.51764500000002</v>
      </c>
      <c r="D36" s="88">
        <v>0</v>
      </c>
      <c r="E36" s="88">
        <v>0</v>
      </c>
      <c r="F36" s="88">
        <v>0</v>
      </c>
      <c r="G36" s="88">
        <v>950.51764500000002</v>
      </c>
      <c r="H36" s="97">
        <v>870.21709999999996</v>
      </c>
      <c r="I36" s="88">
        <v>0</v>
      </c>
      <c r="J36" s="88">
        <v>0</v>
      </c>
      <c r="K36" s="88">
        <v>0</v>
      </c>
      <c r="L36" s="88">
        <v>870.21709999999996</v>
      </c>
      <c r="M36">
        <v>2221171632</v>
      </c>
    </row>
    <row r="37" spans="1:13" x14ac:dyDescent="0.25">
      <c r="A37" s="23">
        <v>34</v>
      </c>
      <c r="B37" s="23" t="s">
        <v>159</v>
      </c>
      <c r="C37" s="88">
        <v>920.45833200000004</v>
      </c>
      <c r="D37" s="88">
        <v>0</v>
      </c>
      <c r="E37" s="88">
        <v>0</v>
      </c>
      <c r="F37" s="88">
        <v>0</v>
      </c>
      <c r="G37" s="88">
        <v>920.45833200000004</v>
      </c>
      <c r="H37" s="97">
        <v>624.28442500000006</v>
      </c>
      <c r="I37" s="88">
        <v>0</v>
      </c>
      <c r="J37" s="88">
        <v>0</v>
      </c>
      <c r="K37" s="88">
        <v>0</v>
      </c>
      <c r="L37" s="88">
        <v>624.28442500000006</v>
      </c>
      <c r="M37" t="s">
        <v>160</v>
      </c>
    </row>
    <row r="38" spans="1:13" x14ac:dyDescent="0.25">
      <c r="A38" s="23">
        <v>35</v>
      </c>
      <c r="B38" s="19" t="s">
        <v>153</v>
      </c>
      <c r="C38" s="88">
        <v>835.92499999999995</v>
      </c>
      <c r="D38" s="88">
        <v>0</v>
      </c>
      <c r="E38" s="88">
        <v>0</v>
      </c>
      <c r="F38" s="88">
        <v>0</v>
      </c>
      <c r="G38" s="88">
        <v>835.92499999999995</v>
      </c>
      <c r="H38" s="97">
        <v>681.68600000000004</v>
      </c>
      <c r="I38" s="88">
        <v>0</v>
      </c>
      <c r="J38" s="88">
        <v>0</v>
      </c>
      <c r="K38" s="88">
        <v>0</v>
      </c>
      <c r="L38" s="91">
        <v>681.68600000000004</v>
      </c>
      <c r="M38">
        <v>5038072003</v>
      </c>
    </row>
    <row r="39" spans="1:13" x14ac:dyDescent="0.25">
      <c r="A39" s="23">
        <v>36</v>
      </c>
      <c r="B39" s="23" t="s">
        <v>21</v>
      </c>
      <c r="C39" s="88">
        <v>812.81285000000003</v>
      </c>
      <c r="D39" s="88">
        <v>0</v>
      </c>
      <c r="E39" s="88">
        <v>0</v>
      </c>
      <c r="F39" s="88">
        <v>0</v>
      </c>
      <c r="G39" s="88">
        <v>812.81285000000003</v>
      </c>
      <c r="H39" s="97">
        <v>254.25700000000001</v>
      </c>
      <c r="I39" s="88">
        <v>0</v>
      </c>
      <c r="J39" s="88">
        <v>0</v>
      </c>
      <c r="K39" s="88">
        <v>0</v>
      </c>
      <c r="L39" s="88">
        <v>254.25700000000001</v>
      </c>
      <c r="M39">
        <v>4824047100</v>
      </c>
    </row>
    <row r="40" spans="1:13" x14ac:dyDescent="0.25">
      <c r="A40" s="23">
        <v>37</v>
      </c>
      <c r="B40" s="23" t="s">
        <v>13</v>
      </c>
      <c r="C40" s="88">
        <v>796.13599999999997</v>
      </c>
      <c r="D40" s="88">
        <v>0</v>
      </c>
      <c r="E40" s="88">
        <v>0</v>
      </c>
      <c r="F40" s="88">
        <v>0</v>
      </c>
      <c r="G40" s="88">
        <v>796.13599999999997</v>
      </c>
      <c r="H40" s="97">
        <v>685.56</v>
      </c>
      <c r="I40" s="88">
        <v>0</v>
      </c>
      <c r="J40" s="88">
        <v>0</v>
      </c>
      <c r="K40" s="88">
        <v>0</v>
      </c>
      <c r="L40" s="88">
        <v>685.56</v>
      </c>
      <c r="M40">
        <v>3801990027</v>
      </c>
    </row>
    <row r="41" spans="1:13" x14ac:dyDescent="0.25">
      <c r="A41" s="23">
        <v>38</v>
      </c>
      <c r="B41" s="23" t="s">
        <v>32</v>
      </c>
      <c r="C41" s="88">
        <v>759.28621200000009</v>
      </c>
      <c r="D41" s="88">
        <v>0</v>
      </c>
      <c r="E41" s="88">
        <v>0</v>
      </c>
      <c r="F41" s="88">
        <v>0</v>
      </c>
      <c r="G41" s="88">
        <v>759.28621200000009</v>
      </c>
      <c r="H41" s="97">
        <v>730.44614999999999</v>
      </c>
      <c r="I41" s="88">
        <v>0</v>
      </c>
      <c r="J41" s="88">
        <v>0</v>
      </c>
      <c r="K41" s="88">
        <v>0</v>
      </c>
      <c r="L41" s="88">
        <v>730.44614999999999</v>
      </c>
      <c r="M41">
        <v>2634091033</v>
      </c>
    </row>
    <row r="42" spans="1:13" x14ac:dyDescent="0.25">
      <c r="A42" s="23">
        <v>39</v>
      </c>
      <c r="B42" s="23" t="s">
        <v>155</v>
      </c>
      <c r="C42" s="88">
        <v>710.25</v>
      </c>
      <c r="D42" s="88">
        <v>0</v>
      </c>
      <c r="E42" s="88">
        <v>0</v>
      </c>
      <c r="F42" s="88">
        <v>0</v>
      </c>
      <c r="G42" s="88">
        <v>710.25</v>
      </c>
      <c r="H42" s="97">
        <v>573.87400000000002</v>
      </c>
      <c r="I42" s="88">
        <v>0</v>
      </c>
      <c r="J42" s="88">
        <v>0</v>
      </c>
      <c r="K42" s="88">
        <v>0</v>
      </c>
      <c r="L42" s="88">
        <v>573.87400000000002</v>
      </c>
      <c r="M42">
        <v>3666144160</v>
      </c>
    </row>
    <row r="43" spans="1:13" x14ac:dyDescent="0.25">
      <c r="A43" s="23">
        <v>40</v>
      </c>
      <c r="B43" s="23" t="s">
        <v>22</v>
      </c>
      <c r="C43" s="88">
        <v>685.40555400000005</v>
      </c>
      <c r="D43" s="88">
        <v>0</v>
      </c>
      <c r="E43" s="88">
        <v>0</v>
      </c>
      <c r="F43" s="88">
        <v>0</v>
      </c>
      <c r="G43" s="88">
        <v>685.40555400000005</v>
      </c>
      <c r="H43" s="97">
        <v>410.7962</v>
      </c>
      <c r="I43" s="88">
        <v>0</v>
      </c>
      <c r="J43" s="88">
        <v>0</v>
      </c>
      <c r="K43" s="88">
        <v>0</v>
      </c>
      <c r="L43" s="88">
        <v>410.7962</v>
      </c>
      <c r="M43" t="s">
        <v>135</v>
      </c>
    </row>
    <row r="44" spans="1:13" x14ac:dyDescent="0.25">
      <c r="A44" s="23">
        <v>41</v>
      </c>
      <c r="B44" s="23" t="s">
        <v>154</v>
      </c>
      <c r="C44" s="88">
        <v>683.59762595999996</v>
      </c>
      <c r="D44" s="88">
        <v>0</v>
      </c>
      <c r="E44" s="88">
        <v>0</v>
      </c>
      <c r="F44" s="88">
        <v>0</v>
      </c>
      <c r="G44" s="97">
        <v>683.59762595999996</v>
      </c>
      <c r="H44" s="97">
        <v>452.28399999999999</v>
      </c>
      <c r="I44" s="88">
        <v>0</v>
      </c>
      <c r="J44" s="88">
        <v>0</v>
      </c>
      <c r="K44" s="88">
        <v>0</v>
      </c>
      <c r="L44" s="88">
        <v>452.28399999999999</v>
      </c>
      <c r="M44">
        <v>3328999318</v>
      </c>
    </row>
    <row r="45" spans="1:13" x14ac:dyDescent="0.25">
      <c r="A45" s="23">
        <v>42</v>
      </c>
      <c r="B45" s="23" t="s">
        <v>23</v>
      </c>
      <c r="C45" s="88">
        <v>634.10482999999999</v>
      </c>
      <c r="D45" s="88">
        <v>0</v>
      </c>
      <c r="E45" s="88">
        <v>0</v>
      </c>
      <c r="F45" s="88">
        <v>0</v>
      </c>
      <c r="G45" s="88">
        <v>634.10482999999999</v>
      </c>
      <c r="H45" s="97">
        <v>761.46175000000005</v>
      </c>
      <c r="I45" s="88">
        <v>0</v>
      </c>
      <c r="J45" s="88">
        <v>0</v>
      </c>
      <c r="K45" s="88">
        <v>0</v>
      </c>
      <c r="L45" s="88">
        <v>761.46175000000005</v>
      </c>
      <c r="M45">
        <v>5321059541</v>
      </c>
    </row>
    <row r="46" spans="1:13" x14ac:dyDescent="0.25">
      <c r="A46" s="23">
        <v>43</v>
      </c>
      <c r="B46" s="23" t="s">
        <v>62</v>
      </c>
      <c r="C46" s="88">
        <v>629.03</v>
      </c>
      <c r="D46" s="88">
        <v>0</v>
      </c>
      <c r="E46" s="88">
        <v>629.03</v>
      </c>
      <c r="F46" s="88">
        <v>0</v>
      </c>
      <c r="G46" s="88">
        <v>0</v>
      </c>
      <c r="H46" s="97">
        <v>577.24599999999998</v>
      </c>
      <c r="I46" s="97">
        <v>0</v>
      </c>
      <c r="J46" s="97">
        <v>576.84699999999998</v>
      </c>
      <c r="K46" s="97">
        <v>0</v>
      </c>
      <c r="L46" s="97">
        <v>0.39900000000000002</v>
      </c>
      <c r="M46">
        <v>7838492459</v>
      </c>
    </row>
    <row r="47" spans="1:13" x14ac:dyDescent="0.25">
      <c r="A47" s="23">
        <v>44</v>
      </c>
      <c r="B47" s="23" t="s">
        <v>16</v>
      </c>
      <c r="C47" s="88">
        <v>612.06230000000005</v>
      </c>
      <c r="D47" s="88">
        <v>0</v>
      </c>
      <c r="E47" s="88">
        <v>0</v>
      </c>
      <c r="F47" s="88">
        <v>0</v>
      </c>
      <c r="G47" s="88">
        <v>612.06230000000005</v>
      </c>
      <c r="H47" s="97">
        <v>827.68872799999997</v>
      </c>
      <c r="I47" s="88">
        <v>0</v>
      </c>
      <c r="J47" s="88">
        <v>0</v>
      </c>
      <c r="K47" s="88">
        <v>0</v>
      </c>
      <c r="L47" s="88">
        <v>827.68872799999997</v>
      </c>
      <c r="M47">
        <v>4345045088</v>
      </c>
    </row>
    <row r="48" spans="1:13" x14ac:dyDescent="0.25">
      <c r="A48" s="23">
        <v>45</v>
      </c>
      <c r="B48" s="23" t="s">
        <v>8</v>
      </c>
      <c r="C48" s="88">
        <v>610.73599999999999</v>
      </c>
      <c r="D48" s="88">
        <v>0</v>
      </c>
      <c r="E48" s="88">
        <v>0</v>
      </c>
      <c r="F48" s="88">
        <v>0</v>
      </c>
      <c r="G48" s="97">
        <v>610.73599999999999</v>
      </c>
      <c r="H48" s="97">
        <v>473.733</v>
      </c>
      <c r="I48" s="88">
        <v>0</v>
      </c>
      <c r="J48" s="88">
        <v>0</v>
      </c>
      <c r="K48" s="88">
        <v>0</v>
      </c>
      <c r="L48" s="88">
        <v>473.733</v>
      </c>
      <c r="M48">
        <v>3015028318</v>
      </c>
    </row>
    <row r="49" spans="1:13" x14ac:dyDescent="0.25">
      <c r="A49" s="23">
        <v>46</v>
      </c>
      <c r="B49" s="23" t="s">
        <v>7</v>
      </c>
      <c r="C49" s="88">
        <v>552.37</v>
      </c>
      <c r="D49" s="88">
        <v>0</v>
      </c>
      <c r="E49" s="88">
        <v>0</v>
      </c>
      <c r="F49" s="88">
        <v>0</v>
      </c>
      <c r="G49" s="88">
        <v>552.37</v>
      </c>
      <c r="H49" s="97">
        <v>368.88332400000002</v>
      </c>
      <c r="I49" s="88">
        <v>0</v>
      </c>
      <c r="J49" s="88">
        <v>0</v>
      </c>
      <c r="K49" s="88">
        <v>0</v>
      </c>
      <c r="L49" s="88">
        <v>368.88332400000002</v>
      </c>
      <c r="M49">
        <v>2901204067</v>
      </c>
    </row>
    <row r="50" spans="1:13" x14ac:dyDescent="0.25">
      <c r="A50" s="23">
        <v>47</v>
      </c>
      <c r="B50" s="23" t="s">
        <v>10</v>
      </c>
      <c r="C50" s="88">
        <v>545.04300000000001</v>
      </c>
      <c r="D50" s="88">
        <v>0</v>
      </c>
      <c r="E50" s="88">
        <v>0</v>
      </c>
      <c r="F50" s="88">
        <v>0</v>
      </c>
      <c r="G50" s="97">
        <v>545.04300000000001</v>
      </c>
      <c r="H50" s="97">
        <v>551.78300000000002</v>
      </c>
      <c r="I50" s="88">
        <v>0</v>
      </c>
      <c r="J50" s="88">
        <v>0</v>
      </c>
      <c r="K50" s="88">
        <v>0</v>
      </c>
      <c r="L50" s="88">
        <v>551.78300000000002</v>
      </c>
      <c r="M50">
        <v>3525251257</v>
      </c>
    </row>
    <row r="51" spans="1:13" x14ac:dyDescent="0.25">
      <c r="A51" s="23">
        <v>48</v>
      </c>
      <c r="B51" s="23" t="s">
        <v>167</v>
      </c>
      <c r="C51" s="88">
        <v>491.233879</v>
      </c>
      <c r="D51" s="88">
        <v>0</v>
      </c>
      <c r="E51" s="88">
        <v>0</v>
      </c>
      <c r="F51" s="88">
        <v>0</v>
      </c>
      <c r="G51" s="97">
        <v>491.233879</v>
      </c>
      <c r="H51" s="97">
        <v>437.83265799999998</v>
      </c>
      <c r="I51" s="97">
        <v>0</v>
      </c>
      <c r="J51" s="97">
        <v>0</v>
      </c>
      <c r="K51" s="97">
        <v>0</v>
      </c>
      <c r="L51" s="97">
        <v>437.83265799999998</v>
      </c>
      <c r="M51">
        <v>7204137581</v>
      </c>
    </row>
    <row r="52" spans="1:13" x14ac:dyDescent="0.25">
      <c r="A52" s="23">
        <v>49</v>
      </c>
      <c r="B52" s="23" t="s">
        <v>41</v>
      </c>
      <c r="C52" s="88">
        <v>465.63486999999998</v>
      </c>
      <c r="D52" s="88">
        <v>0</v>
      </c>
      <c r="E52" s="88">
        <v>0</v>
      </c>
      <c r="F52" s="88">
        <v>0</v>
      </c>
      <c r="G52" s="97">
        <v>465.63486999999998</v>
      </c>
      <c r="H52" s="97">
        <v>445.85659000000004</v>
      </c>
      <c r="I52" s="88">
        <v>0</v>
      </c>
      <c r="J52" s="88">
        <v>0</v>
      </c>
      <c r="K52" s="88">
        <v>0</v>
      </c>
      <c r="L52" s="88">
        <v>445.85659000000004</v>
      </c>
      <c r="M52">
        <v>7604192192</v>
      </c>
    </row>
    <row r="53" spans="1:13" x14ac:dyDescent="0.25">
      <c r="A53" s="23">
        <v>50</v>
      </c>
      <c r="B53" s="23" t="s">
        <v>157</v>
      </c>
      <c r="C53" s="88">
        <v>428.78707500000002</v>
      </c>
      <c r="D53" s="88">
        <v>0</v>
      </c>
      <c r="E53" s="88">
        <v>0</v>
      </c>
      <c r="F53" s="88">
        <v>0</v>
      </c>
      <c r="G53" s="88">
        <v>428.78707500000002</v>
      </c>
      <c r="H53" s="97">
        <v>350.02056900000002</v>
      </c>
      <c r="I53" s="88">
        <v>0</v>
      </c>
      <c r="J53" s="88">
        <v>0</v>
      </c>
      <c r="K53" s="88">
        <v>0</v>
      </c>
      <c r="L53" s="88">
        <v>350.02056900000002</v>
      </c>
      <c r="M53">
        <v>3728015495</v>
      </c>
    </row>
    <row r="54" spans="1:13" x14ac:dyDescent="0.25">
      <c r="A54" s="23">
        <v>51</v>
      </c>
      <c r="B54" s="23" t="s">
        <v>44</v>
      </c>
      <c r="C54" s="88">
        <v>416.13</v>
      </c>
      <c r="D54" s="88">
        <v>0</v>
      </c>
      <c r="E54" s="88">
        <v>0</v>
      </c>
      <c r="F54" s="88">
        <v>0</v>
      </c>
      <c r="G54" s="88">
        <v>416.13</v>
      </c>
      <c r="H54" s="97">
        <v>430.7</v>
      </c>
      <c r="I54" s="97">
        <v>0</v>
      </c>
      <c r="J54" s="97">
        <v>0</v>
      </c>
      <c r="K54" s="97">
        <v>0</v>
      </c>
      <c r="L54" s="97">
        <v>430.7</v>
      </c>
      <c r="M54">
        <v>7704472891</v>
      </c>
    </row>
    <row r="55" spans="1:13" x14ac:dyDescent="0.25">
      <c r="A55" s="23">
        <v>52</v>
      </c>
      <c r="B55" s="23" t="s">
        <v>168</v>
      </c>
      <c r="C55" s="88">
        <v>414.245</v>
      </c>
      <c r="D55" s="88">
        <v>0</v>
      </c>
      <c r="E55" s="88">
        <v>0</v>
      </c>
      <c r="F55" s="88">
        <v>0</v>
      </c>
      <c r="G55" s="88">
        <v>414.245</v>
      </c>
      <c r="H55" s="97">
        <v>308.57600000000002</v>
      </c>
      <c r="I55" s="88">
        <v>0</v>
      </c>
      <c r="J55" s="88">
        <v>0</v>
      </c>
      <c r="K55" s="88">
        <v>0</v>
      </c>
      <c r="L55" s="88">
        <v>308.57600000000002</v>
      </c>
      <c r="M55">
        <v>2801249882</v>
      </c>
    </row>
    <row r="56" spans="1:13" x14ac:dyDescent="0.25">
      <c r="A56" s="23">
        <v>53</v>
      </c>
      <c r="B56" s="23" t="s">
        <v>158</v>
      </c>
      <c r="C56" s="88">
        <v>393.06574999999998</v>
      </c>
      <c r="D56" s="88">
        <v>0</v>
      </c>
      <c r="E56" s="88">
        <v>0</v>
      </c>
      <c r="F56" s="88">
        <v>0</v>
      </c>
      <c r="G56" s="88">
        <v>393.06574999999998</v>
      </c>
      <c r="H56" s="97">
        <v>372.60028000000005</v>
      </c>
      <c r="I56" s="88">
        <v>0</v>
      </c>
      <c r="J56" s="88">
        <v>0</v>
      </c>
      <c r="K56" s="88">
        <v>0</v>
      </c>
      <c r="L56" s="88">
        <v>372.60028000000005</v>
      </c>
      <c r="M56">
        <v>6450939546</v>
      </c>
    </row>
    <row r="57" spans="1:13" x14ac:dyDescent="0.25">
      <c r="A57" s="23">
        <v>54</v>
      </c>
      <c r="B57" s="23" t="s">
        <v>20</v>
      </c>
      <c r="C57" s="88">
        <v>332.27618000000001</v>
      </c>
      <c r="D57" s="88">
        <v>0</v>
      </c>
      <c r="E57" s="88">
        <v>0</v>
      </c>
      <c r="F57" s="88">
        <v>0</v>
      </c>
      <c r="G57" s="88">
        <v>332.27618000000001</v>
      </c>
      <c r="H57" s="97">
        <v>375.34568000000002</v>
      </c>
      <c r="I57" s="88">
        <v>0</v>
      </c>
      <c r="J57" s="88">
        <v>0</v>
      </c>
      <c r="K57" s="88">
        <v>0</v>
      </c>
      <c r="L57" s="88">
        <v>375.34568000000002</v>
      </c>
      <c r="M57">
        <v>4632066518</v>
      </c>
    </row>
    <row r="58" spans="1:13" x14ac:dyDescent="0.25">
      <c r="A58" s="23">
        <v>55</v>
      </c>
      <c r="B58" s="23" t="s">
        <v>211</v>
      </c>
      <c r="C58" s="88">
        <v>161.173</v>
      </c>
      <c r="D58" s="88">
        <v>154.69</v>
      </c>
      <c r="E58" s="88">
        <v>6.4829999999999997</v>
      </c>
      <c r="F58" s="88">
        <v>0</v>
      </c>
      <c r="G58" s="88">
        <v>0</v>
      </c>
      <c r="H58" s="97">
        <v>177.846</v>
      </c>
      <c r="I58" s="97">
        <v>176.53</v>
      </c>
      <c r="J58" s="97">
        <v>1.3160000000000001</v>
      </c>
      <c r="K58" s="97">
        <v>0</v>
      </c>
      <c r="L58" s="97">
        <v>0</v>
      </c>
      <c r="M58">
        <v>2465260220</v>
      </c>
    </row>
    <row r="59" spans="1:13" x14ac:dyDescent="0.25">
      <c r="A59" s="23">
        <v>56</v>
      </c>
      <c r="B59" s="23" t="s">
        <v>40</v>
      </c>
      <c r="C59" s="88">
        <v>93.691580000000002</v>
      </c>
      <c r="D59" s="88">
        <v>0</v>
      </c>
      <c r="E59" s="88">
        <v>0</v>
      </c>
      <c r="F59" s="88">
        <v>0</v>
      </c>
      <c r="G59" s="88">
        <v>93.691580000000002</v>
      </c>
      <c r="H59" s="97">
        <v>74.67725999999999</v>
      </c>
      <c r="I59" s="97">
        <v>0</v>
      </c>
      <c r="J59" s="97">
        <v>0</v>
      </c>
      <c r="K59" s="97">
        <v>0</v>
      </c>
      <c r="L59" s="97">
        <v>74.67725999999999</v>
      </c>
      <c r="M59">
        <v>1435296482</v>
      </c>
    </row>
    <row r="60" spans="1:13" x14ac:dyDescent="0.25">
      <c r="B60" s="93" t="s">
        <v>229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</row>
    <row r="61" spans="1:13" x14ac:dyDescent="0.25">
      <c r="B61" s="95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3" x14ac:dyDescent="0.25">
      <c r="B62" s="95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3" x14ac:dyDescent="0.25"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1:13" x14ac:dyDescent="0.25">
      <c r="C64" s="84"/>
      <c r="D64" s="84"/>
      <c r="E64" s="84"/>
      <c r="F64" s="84"/>
      <c r="G64" s="84"/>
      <c r="H64" s="84"/>
      <c r="I64" s="84"/>
      <c r="J64" s="84"/>
      <c r="K64" s="84"/>
      <c r="L64" s="84"/>
    </row>
    <row r="65" spans="3:12" x14ac:dyDescent="0.25"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3:12" x14ac:dyDescent="0.25">
      <c r="C66" s="84"/>
      <c r="D66" s="84"/>
      <c r="E66" s="84"/>
      <c r="F66" s="84"/>
      <c r="G66" s="84"/>
      <c r="H66" s="84"/>
      <c r="I66" s="84"/>
      <c r="J66" s="84"/>
      <c r="K66" s="84"/>
      <c r="L66" s="84"/>
    </row>
    <row r="67" spans="3:12" x14ac:dyDescent="0.25">
      <c r="C67" s="84"/>
      <c r="D67" s="84"/>
      <c r="E67" s="84"/>
      <c r="F67" s="84"/>
      <c r="G67" s="84"/>
      <c r="H67" s="84"/>
      <c r="I67" s="84"/>
      <c r="J67" s="84"/>
      <c r="K67" s="84"/>
      <c r="L67" s="84"/>
    </row>
    <row r="68" spans="3:12" x14ac:dyDescent="0.25">
      <c r="C68" s="84"/>
      <c r="D68" s="84"/>
      <c r="E68" s="84"/>
      <c r="F68" s="84"/>
      <c r="G68" s="84"/>
      <c r="H68" s="84"/>
      <c r="I68" s="84"/>
      <c r="J68" s="84"/>
      <c r="K68" s="84"/>
      <c r="L68" s="84"/>
    </row>
    <row r="69" spans="3:12" x14ac:dyDescent="0.25"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3:12" x14ac:dyDescent="0.25">
      <c r="C70" s="84"/>
      <c r="D70" s="84"/>
      <c r="E70" s="84"/>
      <c r="F70" s="84"/>
      <c r="G70" s="84"/>
      <c r="H70" s="84"/>
      <c r="I70" s="84"/>
      <c r="J70" s="84"/>
      <c r="K70" s="84"/>
      <c r="L70" s="84"/>
    </row>
    <row r="71" spans="3:12" x14ac:dyDescent="0.25">
      <c r="C71" s="84"/>
      <c r="D71" s="84"/>
      <c r="E71" s="84"/>
      <c r="F71" s="84"/>
      <c r="G71" s="84"/>
      <c r="H71" s="84"/>
      <c r="I71" s="84"/>
      <c r="J71" s="84"/>
      <c r="K71" s="84"/>
      <c r="L71" s="84"/>
    </row>
    <row r="72" spans="3:12" x14ac:dyDescent="0.25">
      <c r="C72" s="84"/>
      <c r="D72" s="84"/>
      <c r="E72" s="84"/>
      <c r="F72" s="84"/>
      <c r="G72" s="84"/>
      <c r="H72" s="84"/>
      <c r="I72" s="84"/>
      <c r="J72" s="84"/>
      <c r="K72" s="84"/>
      <c r="L72" s="84"/>
    </row>
    <row r="73" spans="3:12" x14ac:dyDescent="0.25">
      <c r="C73" s="84"/>
      <c r="D73" s="84"/>
      <c r="E73" s="84"/>
      <c r="F73" s="84"/>
      <c r="G73" s="84"/>
      <c r="H73" s="84"/>
      <c r="I73" s="84"/>
      <c r="J73" s="84"/>
      <c r="K73" s="84"/>
      <c r="L73" s="84"/>
    </row>
    <row r="74" spans="3:12" x14ac:dyDescent="0.25"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3:12" x14ac:dyDescent="0.25">
      <c r="C75" s="84"/>
      <c r="D75" s="84"/>
      <c r="E75" s="84"/>
      <c r="F75" s="84"/>
      <c r="G75" s="84"/>
      <c r="H75" s="84"/>
      <c r="I75" s="84"/>
      <c r="J75" s="84"/>
      <c r="K75" s="84"/>
      <c r="L75" s="84"/>
    </row>
  </sheetData>
  <autoFilter ref="A3:T3" xr:uid="{C6C02841-FDBD-4458-B0D7-49BFF5920BF1}">
    <sortState xmlns:xlrd2="http://schemas.microsoft.com/office/spreadsheetml/2017/richdata2" ref="A5:T60">
      <sortCondition descending="1" ref="C3"/>
    </sortState>
  </autoFilter>
  <mergeCells count="4">
    <mergeCell ref="A2:A3"/>
    <mergeCell ref="B2:B3"/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27" t="s">
        <v>2</v>
      </c>
      <c r="B2" s="127" t="s">
        <v>0</v>
      </c>
      <c r="C2" s="129" t="s">
        <v>85</v>
      </c>
      <c r="D2" s="130"/>
      <c r="E2" s="131"/>
      <c r="F2" s="129" t="s">
        <v>77</v>
      </c>
      <c r="G2" s="130"/>
      <c r="H2" s="131"/>
      <c r="I2" s="127" t="s">
        <v>78</v>
      </c>
      <c r="J2" s="127" t="s">
        <v>79</v>
      </c>
      <c r="K2" s="15"/>
    </row>
    <row r="3" spans="1:13" ht="56.25" x14ac:dyDescent="0.25">
      <c r="A3" s="128"/>
      <c r="B3" s="128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28"/>
      <c r="J3" s="128"/>
      <c r="K3" s="15"/>
    </row>
    <row r="4" spans="1:13" x14ac:dyDescent="0.25">
      <c r="A4" s="18"/>
      <c r="B4" s="19" t="s">
        <v>42</v>
      </c>
      <c r="C4" s="20">
        <v>2425.0859999999998</v>
      </c>
      <c r="D4" s="20">
        <v>1025.5429999999999</v>
      </c>
      <c r="E4" s="20">
        <v>750.61199999999997</v>
      </c>
      <c r="F4" s="20">
        <v>1702.7660000000001</v>
      </c>
      <c r="G4" s="20">
        <v>865.14099999999996</v>
      </c>
      <c r="H4" s="20"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v>2368.723</v>
      </c>
      <c r="D7" s="20">
        <v>2245.614</v>
      </c>
      <c r="E7" s="20">
        <v>1757.7539999999999</v>
      </c>
      <c r="F7" s="20">
        <v>783.08600000000001</v>
      </c>
      <c r="G7" s="20">
        <v>682.17100000000005</v>
      </c>
      <c r="H7" s="20"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v>35.959000000000003</v>
      </c>
      <c r="D8" s="20">
        <v>0.38100000000000001</v>
      </c>
      <c r="E8" s="20">
        <v>0.38100000000000001</v>
      </c>
      <c r="F8" s="20">
        <v>41.945</v>
      </c>
      <c r="G8" s="20">
        <v>5.8680000000000003</v>
      </c>
      <c r="H8" s="20"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v>1654.4159999999999</v>
      </c>
      <c r="D10" s="20">
        <v>0</v>
      </c>
      <c r="E10" s="20">
        <v>0</v>
      </c>
      <c r="F10" s="20">
        <v>1536.768</v>
      </c>
      <c r="G10" s="20">
        <v>747</v>
      </c>
      <c r="H10" s="20"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v>2977.5680000000002</v>
      </c>
      <c r="D11" s="20">
        <v>2021.2940000000001</v>
      </c>
      <c r="E11" s="20">
        <v>1631.9179999999999</v>
      </c>
      <c r="F11" s="20">
        <v>2288.8560000000002</v>
      </c>
      <c r="G11" s="20">
        <v>1512.558</v>
      </c>
      <c r="H11" s="20"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v>74.433000000000007</v>
      </c>
      <c r="D12" s="20">
        <v>22.65</v>
      </c>
      <c r="E12" s="20">
        <v>17.949000000000002</v>
      </c>
      <c r="F12" s="20">
        <v>63.716000000000001</v>
      </c>
      <c r="G12" s="20">
        <v>18.091000000000001</v>
      </c>
      <c r="H12" s="20"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v>436.762</v>
      </c>
      <c r="D13" s="20">
        <v>310.66399999999999</v>
      </c>
      <c r="E13" s="20">
        <v>216.55699999999999</v>
      </c>
      <c r="F13" s="20">
        <v>178.364</v>
      </c>
      <c r="G13" s="20">
        <v>125.441</v>
      </c>
      <c r="H13" s="20"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v>133.37200000000001</v>
      </c>
      <c r="D14" s="20">
        <v>133.37200000000001</v>
      </c>
      <c r="E14" s="20">
        <v>106.03</v>
      </c>
      <c r="F14" s="20">
        <v>80.004999999999995</v>
      </c>
      <c r="G14" s="20">
        <v>80.004999999999995</v>
      </c>
      <c r="H14" s="20"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v>494.4856381099961</v>
      </c>
      <c r="D15" s="20">
        <v>43.453321590000009</v>
      </c>
      <c r="E15" s="20">
        <v>35.4053787</v>
      </c>
      <c r="F15" s="20">
        <v>462.16399999999999</v>
      </c>
      <c r="G15" s="20">
        <v>4.0369999999999999</v>
      </c>
      <c r="H15" s="20"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v>9870.1756769999993</v>
      </c>
      <c r="D16" s="20">
        <v>2738.6257819999996</v>
      </c>
      <c r="E16" s="20">
        <v>2138.4216000000001</v>
      </c>
      <c r="F16" s="20">
        <v>6236.97</v>
      </c>
      <c r="G16" s="20">
        <v>1772.568</v>
      </c>
      <c r="H16" s="20"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v>1025.796</v>
      </c>
      <c r="D17" s="20">
        <v>463.30900000000003</v>
      </c>
      <c r="E17" s="20">
        <v>353.67500000000001</v>
      </c>
      <c r="F17" s="20">
        <v>594.11300000000006</v>
      </c>
      <c r="G17" s="20">
        <v>186.458</v>
      </c>
      <c r="H17" s="20"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v>1089.1989739999999</v>
      </c>
      <c r="D19" s="20">
        <v>374.13144799999998</v>
      </c>
      <c r="E19" s="20">
        <v>263.09390200000001</v>
      </c>
      <c r="F19" s="20">
        <v>207.953</v>
      </c>
      <c r="G19" s="20">
        <v>89.849000000000004</v>
      </c>
      <c r="H19" s="20"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v>237.07499999999999</v>
      </c>
      <c r="D20" s="20">
        <v>207.392</v>
      </c>
      <c r="E20" s="20">
        <v>137.56</v>
      </c>
      <c r="F20" s="20">
        <v>202.20099999999999</v>
      </c>
      <c r="G20" s="20">
        <v>152.01599999999999</v>
      </c>
      <c r="H20" s="20"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v>734.60199999999998</v>
      </c>
      <c r="D21" s="20">
        <v>262.33199999999999</v>
      </c>
      <c r="E21" s="20">
        <v>214.49299999999999</v>
      </c>
      <c r="F21" s="20">
        <v>755.91499999999996</v>
      </c>
      <c r="G21" s="20">
        <v>134.62100000000001</v>
      </c>
      <c r="H21" s="20"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v>1979.02</v>
      </c>
      <c r="D22" s="20">
        <v>1655.144</v>
      </c>
      <c r="E22" s="20">
        <v>1253.212</v>
      </c>
      <c r="F22" s="20">
        <v>2989.61</v>
      </c>
      <c r="G22" s="20">
        <v>938.65499999999997</v>
      </c>
      <c r="H22" s="20">
        <v>642.19000000000005</v>
      </c>
      <c r="I22" s="20"/>
      <c r="J22" s="20"/>
      <c r="K22" s="21"/>
    </row>
    <row r="23" spans="1:13" x14ac:dyDescent="0.25">
      <c r="A23" s="18"/>
      <c r="B23" s="19" t="s">
        <v>84</v>
      </c>
      <c r="C23" s="20">
        <v>407.012202</v>
      </c>
      <c r="D23" s="20">
        <v>327.77561399999996</v>
      </c>
      <c r="E23" s="20">
        <v>240.88228599999999</v>
      </c>
      <c r="F23" s="20">
        <v>44.164000000000001</v>
      </c>
      <c r="G23" s="20">
        <v>18.652000000000001</v>
      </c>
      <c r="H23" s="20">
        <v>11.507999999999999</v>
      </c>
      <c r="I23" s="20"/>
      <c r="J23" s="20"/>
      <c r="K23" s="21"/>
    </row>
    <row r="24" spans="1:13" x14ac:dyDescent="0.25">
      <c r="B24" t="s">
        <v>61</v>
      </c>
      <c r="C24" s="20">
        <v>172.14599999999999</v>
      </c>
      <c r="D24" s="20">
        <v>91.754999999999995</v>
      </c>
      <c r="E24" s="20">
        <v>67.460999999999999</v>
      </c>
      <c r="F24" s="20">
        <v>140.804</v>
      </c>
      <c r="G24" s="20">
        <v>50.192</v>
      </c>
      <c r="H24" s="20">
        <v>37.073</v>
      </c>
    </row>
    <row r="25" spans="1:13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13" x14ac:dyDescent="0.25">
      <c r="B26" t="s">
        <v>63</v>
      </c>
      <c r="C26" s="20">
        <v>73.813000000000002</v>
      </c>
      <c r="D26" s="20">
        <v>45.030999999999999</v>
      </c>
      <c r="E26" s="20">
        <v>37.893999999999998</v>
      </c>
      <c r="F26" s="20">
        <v>166.04300000000001</v>
      </c>
      <c r="G26" s="20">
        <v>35.317</v>
      </c>
      <c r="H26" s="20">
        <v>26.795999999999999</v>
      </c>
    </row>
    <row r="27" spans="1:13" x14ac:dyDescent="0.25">
      <c r="B27" t="s">
        <v>64</v>
      </c>
      <c r="C27" s="20">
        <v>1941.1010000000001</v>
      </c>
      <c r="D27" s="20">
        <v>592.48599999999999</v>
      </c>
      <c r="E27" s="20">
        <v>434.19400000000002</v>
      </c>
      <c r="F27" s="20">
        <v>1270.6780000000001</v>
      </c>
      <c r="G27" s="20">
        <v>383.35500000000002</v>
      </c>
      <c r="H27" s="20">
        <v>285.83699999999999</v>
      </c>
    </row>
    <row r="28" spans="1:13" x14ac:dyDescent="0.25">
      <c r="B28" t="s">
        <v>65</v>
      </c>
      <c r="C28" s="20">
        <v>5231.2110000000002</v>
      </c>
      <c r="D28" s="20">
        <v>1865.721</v>
      </c>
      <c r="E28" s="20">
        <v>1303.279</v>
      </c>
      <c r="F28" s="20">
        <v>2878.7620000000002</v>
      </c>
      <c r="G28" s="20">
        <v>896.26199999999994</v>
      </c>
      <c r="H28" s="20">
        <v>621.072</v>
      </c>
    </row>
    <row r="29" spans="1:13" x14ac:dyDescent="0.25">
      <c r="B29" t="s">
        <v>66</v>
      </c>
      <c r="C29" s="20">
        <v>1013.814</v>
      </c>
      <c r="D29" s="20">
        <v>317.39</v>
      </c>
      <c r="E29" s="20">
        <v>213.828</v>
      </c>
      <c r="F29" s="20">
        <v>804.74699999999996</v>
      </c>
      <c r="G29" s="20">
        <v>143.21100000000001</v>
      </c>
      <c r="H29" s="20">
        <v>95.477000000000004</v>
      </c>
    </row>
    <row r="30" spans="1:13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13" x14ac:dyDescent="0.25">
      <c r="B31" t="s">
        <v>68</v>
      </c>
      <c r="C31" s="20">
        <v>42.569839004999992</v>
      </c>
      <c r="D31" s="20">
        <v>15.928519474999998</v>
      </c>
      <c r="E31" s="20">
        <v>22.111326054999999</v>
      </c>
      <c r="F31" s="20">
        <v>25.785340195</v>
      </c>
      <c r="G31" s="20">
        <v>3.9649278850000012</v>
      </c>
      <c r="H31" s="20">
        <v>3.1152675750000012</v>
      </c>
    </row>
    <row r="32" spans="1:13" x14ac:dyDescent="0.25">
      <c r="B32" t="s">
        <v>69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87</v>
      </c>
      <c r="C1" s="8"/>
      <c r="D1" s="30"/>
      <c r="E1" s="30"/>
      <c r="F1" s="8"/>
      <c r="G1" s="30"/>
      <c r="H1" s="30"/>
      <c r="I1" s="8"/>
    </row>
    <row r="2" spans="1:10" ht="90.75" customHeight="1" x14ac:dyDescent="0.25">
      <c r="A2" s="27" t="s">
        <v>73</v>
      </c>
      <c r="B2" s="27" t="s">
        <v>0</v>
      </c>
      <c r="C2" s="27" t="s">
        <v>88</v>
      </c>
      <c r="D2" s="31" t="s">
        <v>89</v>
      </c>
      <c r="E2" s="31" t="s">
        <v>106</v>
      </c>
      <c r="F2" s="27" t="s">
        <v>90</v>
      </c>
      <c r="G2" s="31" t="s">
        <v>91</v>
      </c>
      <c r="H2" s="31" t="s">
        <v>105</v>
      </c>
      <c r="I2" s="27" t="s">
        <v>86</v>
      </c>
    </row>
    <row r="3" spans="1:10" x14ac:dyDescent="0.25">
      <c r="A3" s="28">
        <v>1</v>
      </c>
      <c r="B3" s="19" t="s">
        <v>42</v>
      </c>
      <c r="C3" s="20">
        <v>3149.7930000000001</v>
      </c>
      <c r="D3" s="26">
        <v>0.82531106012363353</v>
      </c>
      <c r="E3" s="26">
        <v>0.27930286950000638</v>
      </c>
      <c r="F3" s="20">
        <v>2839.1060000000002</v>
      </c>
      <c r="G3" s="26">
        <v>0.76554380146426371</v>
      </c>
      <c r="H3" s="26">
        <v>0.27906252689451255</v>
      </c>
      <c r="I3" s="29"/>
      <c r="J3" s="21"/>
    </row>
    <row r="4" spans="1:10" x14ac:dyDescent="0.25">
      <c r="A4" s="28">
        <v>2</v>
      </c>
      <c r="B4" s="19" t="s">
        <v>43</v>
      </c>
      <c r="C4" s="20">
        <v>0</v>
      </c>
      <c r="D4" s="26">
        <v>0</v>
      </c>
      <c r="E4" s="26">
        <v>0</v>
      </c>
      <c r="F4" s="20">
        <v>0</v>
      </c>
      <c r="G4" s="26">
        <v>0</v>
      </c>
      <c r="H4" s="26">
        <v>0</v>
      </c>
      <c r="I4" s="29"/>
      <c r="J4" s="21"/>
    </row>
    <row r="5" spans="1:10" x14ac:dyDescent="0.25">
      <c r="A5" s="28"/>
      <c r="B5" s="19" t="s">
        <v>44</v>
      </c>
      <c r="C5" s="20">
        <v>0</v>
      </c>
      <c r="D5" s="26">
        <v>0</v>
      </c>
      <c r="E5" s="26">
        <v>0</v>
      </c>
      <c r="F5" s="20">
        <v>0</v>
      </c>
      <c r="G5" s="26">
        <v>0</v>
      </c>
      <c r="H5" s="26">
        <v>0</v>
      </c>
      <c r="I5" s="29"/>
      <c r="J5" s="21"/>
    </row>
    <row r="6" spans="1:10" x14ac:dyDescent="0.25">
      <c r="A6" s="28"/>
      <c r="B6" s="19" t="s">
        <v>45</v>
      </c>
      <c r="C6" s="20">
        <v>7272.7209999999995</v>
      </c>
      <c r="D6" s="26">
        <v>0.01</v>
      </c>
      <c r="E6" s="26">
        <v>0.25435941424637121</v>
      </c>
      <c r="F6" s="20">
        <v>2376.32141</v>
      </c>
      <c r="G6" s="26">
        <v>0.01</v>
      </c>
      <c r="H6" s="26">
        <v>0.16819999999999999</v>
      </c>
      <c r="I6" s="29"/>
      <c r="J6" s="21"/>
    </row>
    <row r="7" spans="1:10" x14ac:dyDescent="0.25">
      <c r="A7" s="28"/>
      <c r="B7" s="19" t="s">
        <v>46</v>
      </c>
      <c r="C7" s="20">
        <v>0</v>
      </c>
      <c r="D7" s="26">
        <v>0</v>
      </c>
      <c r="E7" s="26">
        <v>0</v>
      </c>
      <c r="F7" s="20">
        <v>37.651000000000003</v>
      </c>
      <c r="G7" s="26">
        <v>0</v>
      </c>
      <c r="H7" s="26">
        <v>0.99</v>
      </c>
      <c r="I7" s="29"/>
      <c r="J7" s="21"/>
    </row>
    <row r="8" spans="1:10" x14ac:dyDescent="0.25">
      <c r="A8" s="28"/>
      <c r="B8" s="19" t="s">
        <v>47</v>
      </c>
      <c r="C8" s="20">
        <v>0</v>
      </c>
      <c r="D8" s="26">
        <v>0</v>
      </c>
      <c r="E8" s="26">
        <v>0</v>
      </c>
      <c r="F8" s="20">
        <v>0</v>
      </c>
      <c r="G8" s="26">
        <v>0</v>
      </c>
      <c r="H8" s="26">
        <v>0</v>
      </c>
      <c r="I8" s="29"/>
      <c r="J8" s="21"/>
    </row>
    <row r="9" spans="1:10" x14ac:dyDescent="0.25">
      <c r="A9" s="28"/>
      <c r="B9" s="19" t="s">
        <v>48</v>
      </c>
      <c r="C9" s="20">
        <v>4562.7085999999999</v>
      </c>
      <c r="D9" s="26">
        <v>0.01</v>
      </c>
      <c r="E9" s="26">
        <v>0</v>
      </c>
      <c r="F9" s="20">
        <v>3114.2150000000001</v>
      </c>
      <c r="G9" s="26">
        <v>1.0000311474962392E-2</v>
      </c>
      <c r="H9" s="26">
        <v>0</v>
      </c>
      <c r="I9" s="29"/>
      <c r="J9" s="21"/>
    </row>
    <row r="10" spans="1:10" x14ac:dyDescent="0.25">
      <c r="A10" s="28"/>
      <c r="B10" s="19" t="s">
        <v>49</v>
      </c>
      <c r="C10" s="20">
        <v>4971.6019999999999</v>
      </c>
      <c r="D10" s="26">
        <v>1</v>
      </c>
      <c r="E10" s="26" t="s">
        <v>83</v>
      </c>
      <c r="F10" s="20">
        <v>3770.3870000000002</v>
      </c>
      <c r="G10" s="26">
        <v>1</v>
      </c>
      <c r="H10" s="26" t="s">
        <v>83</v>
      </c>
      <c r="I10" s="29"/>
      <c r="J10" s="21"/>
    </row>
    <row r="11" spans="1:10" x14ac:dyDescent="0.25">
      <c r="A11" s="28"/>
      <c r="B11" s="19" t="s">
        <v>50</v>
      </c>
      <c r="C11" s="20">
        <v>84.888000000000005</v>
      </c>
      <c r="D11" s="26">
        <v>0.99690000000000001</v>
      </c>
      <c r="E11" s="26">
        <v>8.5099999999999995E-2</v>
      </c>
      <c r="F11" s="20">
        <v>79.037000000000006</v>
      </c>
      <c r="G11" s="26">
        <v>1</v>
      </c>
      <c r="H11" s="26">
        <v>0.23400000000000001</v>
      </c>
      <c r="I11" s="29"/>
      <c r="J11" s="21"/>
    </row>
    <row r="12" spans="1:10" x14ac:dyDescent="0.25">
      <c r="A12" s="28"/>
      <c r="B12" s="19" t="s">
        <v>51</v>
      </c>
      <c r="C12" s="20">
        <v>919.96400000000006</v>
      </c>
      <c r="D12" s="26">
        <v>1</v>
      </c>
      <c r="E12" s="26">
        <v>0</v>
      </c>
      <c r="F12" s="20">
        <v>429.59500000000003</v>
      </c>
      <c r="G12" s="26">
        <v>1</v>
      </c>
      <c r="H12" s="26">
        <v>0</v>
      </c>
      <c r="I12" s="29"/>
      <c r="J12" s="21"/>
    </row>
    <row r="13" spans="1:10" x14ac:dyDescent="0.25">
      <c r="A13" s="28"/>
      <c r="B13" s="19" t="s">
        <v>52</v>
      </c>
      <c r="C13" s="20">
        <v>463.71300000000002</v>
      </c>
      <c r="D13" s="26">
        <v>4.1149999999999997E-3</v>
      </c>
      <c r="E13" s="26">
        <v>0</v>
      </c>
      <c r="F13" s="20">
        <v>429.82400000000001</v>
      </c>
      <c r="G13" s="26">
        <v>0</v>
      </c>
      <c r="H13" s="26">
        <v>0</v>
      </c>
      <c r="I13" s="29"/>
      <c r="J13" s="21"/>
    </row>
    <row r="14" spans="1:10" x14ac:dyDescent="0.25">
      <c r="A14" s="28"/>
      <c r="B14" s="23" t="s">
        <v>53</v>
      </c>
      <c r="C14" s="32">
        <v>167.58029662999999</v>
      </c>
      <c r="D14" s="33">
        <v>1</v>
      </c>
      <c r="E14" s="33">
        <v>0.2873</v>
      </c>
      <c r="F14" s="32">
        <v>75.081049999999991</v>
      </c>
      <c r="G14" s="33">
        <v>0.45</v>
      </c>
      <c r="H14" s="33">
        <v>0.28939999999999999</v>
      </c>
      <c r="I14" s="29"/>
      <c r="J14" s="21"/>
    </row>
    <row r="15" spans="1:10" x14ac:dyDescent="0.25">
      <c r="A15" s="28"/>
      <c r="B15" s="19" t="s">
        <v>54</v>
      </c>
      <c r="C15" s="20">
        <v>16355.977999999999</v>
      </c>
      <c r="D15" s="26">
        <v>0.01</v>
      </c>
      <c r="E15" s="26">
        <v>0.29394586496748143</v>
      </c>
      <c r="F15" s="20">
        <v>7026.3410000000003</v>
      </c>
      <c r="G15" s="26">
        <v>0.01</v>
      </c>
      <c r="H15" s="26">
        <v>0.2526755472710327</v>
      </c>
      <c r="I15" s="29"/>
      <c r="J15" s="21"/>
    </row>
    <row r="16" spans="1:10" x14ac:dyDescent="0.25">
      <c r="A16" s="28"/>
      <c r="B16" s="19" t="s">
        <v>55</v>
      </c>
      <c r="C16" s="20">
        <v>1286.847</v>
      </c>
      <c r="D16" s="26">
        <v>0.01</v>
      </c>
      <c r="E16" s="26">
        <v>0.11</v>
      </c>
      <c r="F16" s="20">
        <v>551.96699999999998</v>
      </c>
      <c r="G16" s="26">
        <v>0.01</v>
      </c>
      <c r="H16" s="26">
        <v>8.9300000000000004E-2</v>
      </c>
      <c r="I16" s="29"/>
      <c r="J16" s="21"/>
    </row>
    <row r="17" spans="1:18" x14ac:dyDescent="0.25">
      <c r="A17" s="28"/>
      <c r="B17" s="19" t="s">
        <v>56</v>
      </c>
      <c r="C17" s="20">
        <v>0</v>
      </c>
      <c r="D17" s="26">
        <v>0</v>
      </c>
      <c r="E17" s="26">
        <v>0</v>
      </c>
      <c r="F17" s="20">
        <v>0</v>
      </c>
      <c r="G17" s="26">
        <v>0</v>
      </c>
      <c r="H17" s="26">
        <v>0</v>
      </c>
      <c r="I17" s="29"/>
      <c r="J17" s="21"/>
    </row>
    <row r="18" spans="1:18" x14ac:dyDescent="0.25">
      <c r="A18" s="28"/>
      <c r="B18" s="19" t="s">
        <v>57</v>
      </c>
      <c r="C18" s="20">
        <v>884.83955200000003</v>
      </c>
      <c r="D18" s="26">
        <v>1</v>
      </c>
      <c r="E18" s="26">
        <v>0.19059999999999999</v>
      </c>
      <c r="F18" s="20">
        <v>252.53299999999999</v>
      </c>
      <c r="G18" s="26">
        <v>1</v>
      </c>
      <c r="H18" s="26">
        <v>0.19210000000000002</v>
      </c>
      <c r="I18" s="29"/>
      <c r="J18" s="21"/>
    </row>
    <row r="19" spans="1:18" x14ac:dyDescent="0.25">
      <c r="A19" s="28"/>
      <c r="B19" s="19" t="s">
        <v>58</v>
      </c>
      <c r="C19" s="20">
        <v>486.03899999999999</v>
      </c>
      <c r="D19" s="26">
        <v>1</v>
      </c>
      <c r="E19" s="26">
        <v>0</v>
      </c>
      <c r="F19" s="20">
        <v>510.41199999999998</v>
      </c>
      <c r="G19" s="26">
        <v>1</v>
      </c>
      <c r="H19" s="26">
        <v>0</v>
      </c>
      <c r="I19" s="29"/>
      <c r="J19" s="21"/>
    </row>
    <row r="20" spans="1:18" x14ac:dyDescent="0.25">
      <c r="A20" s="28"/>
      <c r="B20" s="19" t="s">
        <v>59</v>
      </c>
      <c r="C20" s="20">
        <v>1137.9749999999999</v>
      </c>
      <c r="D20" s="26">
        <v>1</v>
      </c>
      <c r="E20" s="26">
        <v>0.23499999999999999</v>
      </c>
      <c r="F20" s="20">
        <v>535.74699999999996</v>
      </c>
      <c r="G20" s="26">
        <v>1</v>
      </c>
      <c r="H20" s="26">
        <v>0.11900000000000001</v>
      </c>
      <c r="I20" s="29"/>
      <c r="J20" s="21"/>
    </row>
    <row r="21" spans="1:18" x14ac:dyDescent="0.25">
      <c r="A21" s="28"/>
      <c r="B21" s="19" t="s">
        <v>60</v>
      </c>
      <c r="C21" s="20">
        <v>6384.625</v>
      </c>
      <c r="D21" s="26">
        <v>1</v>
      </c>
      <c r="E21" s="26">
        <v>0.34899999999999998</v>
      </c>
      <c r="F21" s="20">
        <v>3906.88</v>
      </c>
      <c r="G21" s="26">
        <v>1</v>
      </c>
      <c r="H21" s="26">
        <v>0.217</v>
      </c>
      <c r="I21" s="29"/>
      <c r="J21" s="21"/>
    </row>
    <row r="22" spans="1:18" x14ac:dyDescent="0.25">
      <c r="A22" s="28"/>
      <c r="B22" s="19" t="s">
        <v>84</v>
      </c>
      <c r="C22" s="20">
        <v>834.66966000000002</v>
      </c>
      <c r="D22" s="26">
        <v>9.2064552673620532E-3</v>
      </c>
      <c r="E22" s="26">
        <v>0.26500000000000001</v>
      </c>
      <c r="F22" s="20">
        <v>100.30200000000001</v>
      </c>
      <c r="G22" s="26">
        <v>9.9799999999999993E-3</v>
      </c>
      <c r="H22" s="26">
        <v>0.11600000000000001</v>
      </c>
      <c r="I22" s="29"/>
      <c r="J22" s="21"/>
    </row>
    <row r="23" spans="1:18" x14ac:dyDescent="0.25">
      <c r="A23" s="28"/>
      <c r="B23" s="19" t="s">
        <v>61</v>
      </c>
      <c r="C23" s="20">
        <v>453.48099999999999</v>
      </c>
      <c r="D23" s="26">
        <v>8.6999999999999994E-3</v>
      </c>
      <c r="E23" s="26">
        <v>0</v>
      </c>
      <c r="F23" s="20">
        <v>259.37900000000002</v>
      </c>
      <c r="G23" s="26">
        <v>8.8000000000000005E-3</v>
      </c>
      <c r="H23" s="26">
        <v>0.06</v>
      </c>
      <c r="I23" s="29"/>
      <c r="J23" s="21"/>
    </row>
    <row r="24" spans="1:18" x14ac:dyDescent="0.25">
      <c r="A24" s="28"/>
      <c r="B24" s="23" t="s">
        <v>62</v>
      </c>
      <c r="C24" s="20">
        <v>0</v>
      </c>
      <c r="D24" s="26">
        <v>0</v>
      </c>
      <c r="E24" s="26">
        <v>0</v>
      </c>
      <c r="F24" s="20">
        <v>0</v>
      </c>
      <c r="G24" s="26">
        <v>0</v>
      </c>
      <c r="H24" s="26">
        <v>0</v>
      </c>
      <c r="I24" s="29"/>
      <c r="J24" s="21"/>
    </row>
    <row r="25" spans="1:18" x14ac:dyDescent="0.25">
      <c r="A25" s="28"/>
      <c r="B25" s="23" t="s">
        <v>63</v>
      </c>
      <c r="C25" s="20">
        <v>196.34195000000003</v>
      </c>
      <c r="D25" s="26">
        <v>8.1354190454441654E-3</v>
      </c>
      <c r="E25" s="26">
        <v>0.12506460700740341</v>
      </c>
      <c r="F25" s="20">
        <v>211.762</v>
      </c>
      <c r="G25" s="26">
        <v>4.6050000000000006E-3</v>
      </c>
      <c r="H25" s="26">
        <v>0.10100000000000001</v>
      </c>
      <c r="I25" s="29"/>
      <c r="J25" s="21"/>
    </row>
    <row r="26" spans="1:18" x14ac:dyDescent="0.25">
      <c r="B26" t="s">
        <v>64</v>
      </c>
      <c r="C26" s="20">
        <v>1532.56</v>
      </c>
      <c r="D26" s="26">
        <v>0.61</v>
      </c>
      <c r="E26" s="26">
        <v>0.56999999999999995</v>
      </c>
      <c r="F26" s="20">
        <v>1189.5429999999999</v>
      </c>
      <c r="G26" s="26">
        <v>0.46</v>
      </c>
      <c r="H26" s="26">
        <v>0.54</v>
      </c>
    </row>
    <row r="27" spans="1:18" x14ac:dyDescent="0.25">
      <c r="B27" t="s">
        <v>65</v>
      </c>
      <c r="C27" s="20">
        <v>5793.7740000000003</v>
      </c>
      <c r="D27" s="26">
        <v>0.9</v>
      </c>
      <c r="E27" s="26">
        <v>0</v>
      </c>
      <c r="F27" s="20">
        <v>3188.6109999999999</v>
      </c>
      <c r="G27" s="26">
        <v>0.71</v>
      </c>
      <c r="H27" s="26"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v>1020.123</v>
      </c>
      <c r="D28" s="26">
        <v>0.39560000000000001</v>
      </c>
      <c r="E28" s="26">
        <v>0.2505</v>
      </c>
      <c r="F28" s="20">
        <v>635.82500000000005</v>
      </c>
      <c r="G28" s="26">
        <v>6.1699999999999998E-2</v>
      </c>
      <c r="H28" s="26">
        <v>0.3795</v>
      </c>
    </row>
    <row r="29" spans="1:18" x14ac:dyDescent="0.25">
      <c r="B29" t="s">
        <v>67</v>
      </c>
      <c r="C29" s="20">
        <v>0</v>
      </c>
      <c r="D29" s="26">
        <v>0</v>
      </c>
      <c r="E29" s="26">
        <v>0</v>
      </c>
      <c r="F29" s="20">
        <v>0</v>
      </c>
      <c r="G29" s="26">
        <v>0</v>
      </c>
      <c r="H29" s="26">
        <v>0</v>
      </c>
    </row>
    <row r="30" spans="1:18" x14ac:dyDescent="0.25">
      <c r="B30" t="s">
        <v>68</v>
      </c>
      <c r="C30" s="20">
        <v>86.752285999999998</v>
      </c>
      <c r="D30" s="26">
        <v>8.1952867501382046E-3</v>
      </c>
      <c r="E30" s="26">
        <v>0</v>
      </c>
      <c r="F30" s="20">
        <v>24.185700000000001</v>
      </c>
      <c r="G30" s="26">
        <v>3.5294409506443892E-3</v>
      </c>
      <c r="H30" s="26">
        <v>0</v>
      </c>
    </row>
    <row r="31" spans="1:18" x14ac:dyDescent="0.25">
      <c r="B31" t="s">
        <v>69</v>
      </c>
      <c r="C31" s="20">
        <v>0</v>
      </c>
      <c r="D31" s="26">
        <v>0</v>
      </c>
      <c r="E31" s="26">
        <v>0</v>
      </c>
      <c r="F31" s="20">
        <v>0</v>
      </c>
      <c r="G31" s="26">
        <v>0</v>
      </c>
      <c r="H31" s="2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sheetPr codeName="Лист1"/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94</v>
      </c>
      <c r="B1" s="7"/>
      <c r="C1" s="8"/>
      <c r="D1" s="8"/>
      <c r="E1" s="8"/>
      <c r="F1" s="8"/>
      <c r="G1" s="8"/>
      <c r="H1" s="8"/>
      <c r="I1" s="8"/>
      <c r="J1" s="8"/>
    </row>
    <row r="2" spans="1:11" s="37" customFormat="1" x14ac:dyDescent="0.25">
      <c r="A2" s="126" t="s">
        <v>2</v>
      </c>
      <c r="B2" s="126" t="s">
        <v>0</v>
      </c>
      <c r="C2" s="133" t="s">
        <v>85</v>
      </c>
      <c r="D2" s="134"/>
      <c r="E2" s="135"/>
      <c r="F2" s="133" t="s">
        <v>77</v>
      </c>
      <c r="G2" s="134"/>
      <c r="H2" s="135"/>
      <c r="I2" s="132" t="s">
        <v>78</v>
      </c>
      <c r="J2" s="132" t="s">
        <v>96</v>
      </c>
      <c r="K2"/>
    </row>
    <row r="3" spans="1:11" ht="56.25" x14ac:dyDescent="0.25">
      <c r="A3" s="126"/>
      <c r="B3" s="126"/>
      <c r="C3" s="38" t="s">
        <v>97</v>
      </c>
      <c r="D3" s="1" t="s">
        <v>98</v>
      </c>
      <c r="E3" s="1" t="s">
        <v>99</v>
      </c>
      <c r="F3" s="38" t="s">
        <v>97</v>
      </c>
      <c r="G3" s="1" t="s">
        <v>98</v>
      </c>
      <c r="H3" s="1" t="s">
        <v>99</v>
      </c>
      <c r="I3" s="132"/>
      <c r="J3" s="132"/>
      <c r="K3" s="39"/>
    </row>
    <row r="4" spans="1:11" x14ac:dyDescent="0.25">
      <c r="B4" t="s">
        <v>42</v>
      </c>
      <c r="C4" s="40">
        <v>1911.018</v>
      </c>
      <c r="D4" s="40">
        <v>1017.966</v>
      </c>
      <c r="E4" s="40">
        <v>832.90300000000002</v>
      </c>
      <c r="F4" s="40">
        <v>1086.204</v>
      </c>
      <c r="G4" s="40">
        <v>606.50199999999995</v>
      </c>
      <c r="H4" s="40">
        <v>390.57100000000003</v>
      </c>
    </row>
    <row r="5" spans="1:11" x14ac:dyDescent="0.25">
      <c r="B5" t="s">
        <v>43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11" x14ac:dyDescent="0.25">
      <c r="B6" t="s">
        <v>44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11" x14ac:dyDescent="0.25">
      <c r="B7" t="s">
        <v>45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spans="1:11" x14ac:dyDescent="0.25">
      <c r="B8" t="s">
        <v>46</v>
      </c>
      <c r="C8" s="40">
        <v>2839.2719999999999</v>
      </c>
      <c r="D8" s="40">
        <v>1330.4739999999999</v>
      </c>
      <c r="E8" s="40">
        <v>1238.058</v>
      </c>
      <c r="F8" s="40">
        <v>2345.5500000000002</v>
      </c>
      <c r="G8" s="40">
        <v>1273.9559999999999</v>
      </c>
      <c r="H8" s="40">
        <v>1065.7090000000001</v>
      </c>
    </row>
    <row r="9" spans="1:11" x14ac:dyDescent="0.25">
      <c r="B9" t="s">
        <v>47</v>
      </c>
      <c r="C9" s="40">
        <v>919.04300000000001</v>
      </c>
      <c r="D9" s="40">
        <v>856.01199999999994</v>
      </c>
      <c r="E9" s="40">
        <v>845.404</v>
      </c>
      <c r="F9" s="40">
        <v>701.77</v>
      </c>
      <c r="G9" s="40">
        <v>644.51800000000003</v>
      </c>
      <c r="H9" s="40">
        <v>633.01199999999994</v>
      </c>
    </row>
    <row r="10" spans="1:11" x14ac:dyDescent="0.25">
      <c r="B10" t="s">
        <v>48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</row>
    <row r="11" spans="1:11" x14ac:dyDescent="0.25">
      <c r="B11" t="s">
        <v>49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</row>
    <row r="12" spans="1:11" x14ac:dyDescent="0.25">
      <c r="B12" t="s">
        <v>50</v>
      </c>
      <c r="C12" s="40">
        <v>1.66</v>
      </c>
      <c r="D12" s="40">
        <v>4.4999999999999998E-2</v>
      </c>
      <c r="E12" s="40">
        <v>4.4999999999999998E-2</v>
      </c>
      <c r="F12" s="40">
        <v>2.3220000000000001</v>
      </c>
      <c r="G12" s="40">
        <v>0.45</v>
      </c>
      <c r="H12" s="40">
        <v>0.45</v>
      </c>
    </row>
    <row r="13" spans="1:11" x14ac:dyDescent="0.25">
      <c r="B13" t="s">
        <v>51</v>
      </c>
      <c r="C13" s="40">
        <v>202.68899999999999</v>
      </c>
      <c r="D13" s="40">
        <v>140.536</v>
      </c>
      <c r="E13" s="40">
        <v>112.265</v>
      </c>
      <c r="F13" s="40">
        <v>37.853000000000002</v>
      </c>
      <c r="G13" s="40">
        <v>33.956000000000003</v>
      </c>
      <c r="H13" s="40">
        <v>25.670999999999999</v>
      </c>
    </row>
    <row r="14" spans="1:11" x14ac:dyDescent="0.25">
      <c r="B14" t="s">
        <v>52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11" x14ac:dyDescent="0.25">
      <c r="B15" t="s">
        <v>53</v>
      </c>
      <c r="C15" s="40">
        <v>2964.7429566215474</v>
      </c>
      <c r="D15" s="40">
        <v>1753.2763192502305</v>
      </c>
      <c r="E15" s="40">
        <v>1504.669382500239</v>
      </c>
      <c r="F15" s="40">
        <v>1636.588</v>
      </c>
      <c r="G15" s="40">
        <v>1221.615</v>
      </c>
      <c r="H15" s="40">
        <v>920.28700000000003</v>
      </c>
    </row>
    <row r="16" spans="1:11" x14ac:dyDescent="0.25">
      <c r="B16" t="s">
        <v>54</v>
      </c>
      <c r="C16" s="40">
        <v>196.14430599999986</v>
      </c>
      <c r="D16" s="40">
        <v>94.325505000000007</v>
      </c>
      <c r="E16" s="40">
        <v>69.634799999999998</v>
      </c>
      <c r="F16" s="40">
        <v>79.415999999999997</v>
      </c>
      <c r="G16" s="40">
        <v>26.050999999999998</v>
      </c>
      <c r="H16" s="40">
        <v>15.904999999999999</v>
      </c>
    </row>
    <row r="17" spans="2:8" x14ac:dyDescent="0.25">
      <c r="B17" t="s">
        <v>55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</row>
    <row r="18" spans="2:8" x14ac:dyDescent="0.25">
      <c r="B18" t="s">
        <v>56</v>
      </c>
      <c r="C18" s="40">
        <v>3914.1521434300003</v>
      </c>
      <c r="D18" s="40">
        <v>2709.0880325200001</v>
      </c>
      <c r="E18" s="40">
        <v>2504.1206226200002</v>
      </c>
      <c r="F18" s="40">
        <v>3366.7588318099997</v>
      </c>
      <c r="G18" s="40">
        <v>2292.4524213700001</v>
      </c>
      <c r="H18" s="40">
        <v>2283.0593622800002</v>
      </c>
    </row>
    <row r="19" spans="2:8" x14ac:dyDescent="0.25">
      <c r="B19" t="s">
        <v>57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58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</row>
    <row r="21" spans="2:8" x14ac:dyDescent="0.25">
      <c r="B21" t="s">
        <v>59</v>
      </c>
      <c r="C21" s="40">
        <v>1191.9970000000001</v>
      </c>
      <c r="D21" s="40">
        <v>675.23299999999995</v>
      </c>
      <c r="E21" s="40">
        <v>539.423</v>
      </c>
      <c r="F21" s="40">
        <v>700.44100000000003</v>
      </c>
      <c r="G21" s="40">
        <v>304.97000000000003</v>
      </c>
      <c r="H21" s="40">
        <v>217.23</v>
      </c>
    </row>
    <row r="22" spans="2:8" x14ac:dyDescent="0.25">
      <c r="B22" t="s">
        <v>60</v>
      </c>
      <c r="C22" s="40">
        <v>2981.1030000000001</v>
      </c>
      <c r="D22" s="40">
        <v>2599.3409999999999</v>
      </c>
      <c r="E22" s="40">
        <v>2049.944</v>
      </c>
      <c r="F22" s="40">
        <v>1340.9169999999999</v>
      </c>
      <c r="G22" s="40">
        <v>691.45799999999997</v>
      </c>
      <c r="H22" s="40">
        <v>616.53300000000002</v>
      </c>
    </row>
    <row r="23" spans="2:8" x14ac:dyDescent="0.25">
      <c r="B23" t="s">
        <v>84</v>
      </c>
      <c r="C23" s="40">
        <v>5880.0456200000008</v>
      </c>
      <c r="D23" s="40">
        <v>2589.1694463500153</v>
      </c>
      <c r="E23" s="40">
        <v>2797.3061339999999</v>
      </c>
      <c r="F23" s="40">
        <v>5465.393</v>
      </c>
      <c r="G23" s="40">
        <v>2447.84</v>
      </c>
      <c r="H23" s="40">
        <v>1647.2539999999999</v>
      </c>
    </row>
    <row r="24" spans="2:8" x14ac:dyDescent="0.25">
      <c r="B24" t="s">
        <v>61</v>
      </c>
      <c r="C24" s="40">
        <v>32.622</v>
      </c>
      <c r="D24" s="40">
        <v>19.263000000000002</v>
      </c>
      <c r="E24" s="40">
        <v>16.268000000000001</v>
      </c>
      <c r="F24" s="40">
        <v>22.277999999999999</v>
      </c>
      <c r="G24" s="40">
        <v>7.9080000000000004</v>
      </c>
      <c r="H24" s="40">
        <v>6.8719999999999999</v>
      </c>
    </row>
    <row r="25" spans="2:8" x14ac:dyDescent="0.25">
      <c r="B25" t="s">
        <v>62</v>
      </c>
      <c r="C25" s="40">
        <v>874.61199999999997</v>
      </c>
      <c r="D25" s="40">
        <v>271.46899999999999</v>
      </c>
      <c r="E25" s="40">
        <v>242.429</v>
      </c>
      <c r="F25" s="40">
        <v>782.07500000000005</v>
      </c>
      <c r="G25" s="40">
        <v>223.726</v>
      </c>
      <c r="H25" s="40">
        <v>179.32300000000001</v>
      </c>
    </row>
    <row r="26" spans="2:8" x14ac:dyDescent="0.25">
      <c r="B26" t="s">
        <v>63</v>
      </c>
      <c r="C26" s="40">
        <v>1064.1420000000001</v>
      </c>
      <c r="D26" s="40">
        <v>630.56799999999998</v>
      </c>
      <c r="E26" s="40">
        <v>527.20799999999997</v>
      </c>
      <c r="F26" s="40">
        <v>1140.3720000000001</v>
      </c>
      <c r="G26" s="40">
        <v>398.02300000000002</v>
      </c>
      <c r="H26" s="40">
        <v>300.77600000000001</v>
      </c>
    </row>
    <row r="27" spans="2:8" x14ac:dyDescent="0.25">
      <c r="B27" t="s">
        <v>64</v>
      </c>
      <c r="C27" s="40">
        <v>393.95</v>
      </c>
      <c r="D27" s="40">
        <v>142.642</v>
      </c>
      <c r="E27" s="40">
        <v>112.117</v>
      </c>
      <c r="F27" s="40">
        <v>237.34899999999999</v>
      </c>
      <c r="G27" s="40">
        <v>219.94900000000001</v>
      </c>
      <c r="H27" s="40">
        <v>152.99799999999999</v>
      </c>
    </row>
    <row r="28" spans="2:8" x14ac:dyDescent="0.25">
      <c r="B28" t="s">
        <v>65</v>
      </c>
      <c r="C28" s="40">
        <v>1913.9259999999999</v>
      </c>
      <c r="D28" s="40">
        <v>897.77700000000004</v>
      </c>
      <c r="E28" s="40">
        <v>680.64300000000003</v>
      </c>
      <c r="F28" s="40">
        <v>820.79899999999998</v>
      </c>
      <c r="G28" s="40">
        <v>377.06799999999998</v>
      </c>
      <c r="H28" s="40">
        <v>361.18200000000002</v>
      </c>
    </row>
    <row r="29" spans="2:8" x14ac:dyDescent="0.25">
      <c r="B29" t="s">
        <v>66</v>
      </c>
      <c r="C29" s="40">
        <v>212.417</v>
      </c>
      <c r="D29" s="40">
        <v>116.80500000000001</v>
      </c>
      <c r="E29" s="40">
        <v>85.388999999999996</v>
      </c>
      <c r="F29" s="40">
        <v>92.225999999999999</v>
      </c>
      <c r="G29" s="40">
        <v>63.99</v>
      </c>
      <c r="H29" s="40">
        <v>51.317</v>
      </c>
    </row>
    <row r="30" spans="2:8" x14ac:dyDescent="0.25">
      <c r="B30" t="s">
        <v>67</v>
      </c>
      <c r="C30" s="40">
        <v>426.6</v>
      </c>
      <c r="D30" s="40">
        <v>376.05200000000002</v>
      </c>
      <c r="E30" s="40">
        <v>365.435</v>
      </c>
      <c r="F30" s="40">
        <v>624.48400000000004</v>
      </c>
      <c r="G30" s="40">
        <v>534.01800000000003</v>
      </c>
      <c r="H30" s="40">
        <v>525.18899999999996</v>
      </c>
    </row>
    <row r="31" spans="2:8" x14ac:dyDescent="0.25">
      <c r="B31" t="s">
        <v>68</v>
      </c>
      <c r="C31" s="40">
        <v>5349.1577436600955</v>
      </c>
      <c r="D31" s="40">
        <v>2127.6280030700932</v>
      </c>
      <c r="E31" s="40">
        <v>2601.3736526600933</v>
      </c>
      <c r="F31" s="40">
        <v>3588.5898648299976</v>
      </c>
      <c r="G31" s="40">
        <v>1169.8898251500007</v>
      </c>
      <c r="H31" s="40">
        <v>925.85934076000046</v>
      </c>
    </row>
    <row r="32" spans="2:8" x14ac:dyDescent="0.25">
      <c r="B32" t="s">
        <v>69</v>
      </c>
      <c r="C32" s="40">
        <v>1795.885</v>
      </c>
      <c r="D32" s="40">
        <v>1014.682</v>
      </c>
      <c r="E32" s="40">
        <v>768.4</v>
      </c>
      <c r="F32" s="40">
        <v>1452.174</v>
      </c>
      <c r="G32" s="40">
        <v>653.64700000000005</v>
      </c>
      <c r="H32" s="40"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sheetPr codeName="Лист7"/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1" t="s">
        <v>101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7" t="s">
        <v>73</v>
      </c>
      <c r="B2" s="27" t="s">
        <v>0</v>
      </c>
      <c r="C2" s="27" t="s">
        <v>102</v>
      </c>
      <c r="D2" s="31" t="s">
        <v>103</v>
      </c>
      <c r="E2" s="31" t="s">
        <v>104</v>
      </c>
      <c r="F2" s="27" t="s">
        <v>128</v>
      </c>
      <c r="G2" s="31" t="s">
        <v>129</v>
      </c>
      <c r="H2" s="31" t="s">
        <v>130</v>
      </c>
      <c r="I2" s="27" t="s">
        <v>86</v>
      </c>
    </row>
    <row r="3" spans="1:9" x14ac:dyDescent="0.25">
      <c r="B3" t="s">
        <v>42</v>
      </c>
      <c r="C3" s="40">
        <v>2046.646</v>
      </c>
      <c r="D3" s="40">
        <v>63.553833931222101</v>
      </c>
      <c r="E3" s="40">
        <v>5.4564089794411945</v>
      </c>
      <c r="F3" s="40">
        <v>1499.1130000000001</v>
      </c>
      <c r="G3" s="40">
        <v>51.098749727338763</v>
      </c>
      <c r="H3" s="40">
        <v>5.5365983416297002</v>
      </c>
    </row>
    <row r="4" spans="1:9" x14ac:dyDescent="0.25">
      <c r="B4" t="s">
        <v>43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</row>
    <row r="5" spans="1:9" x14ac:dyDescent="0.25">
      <c r="B5" t="s">
        <v>44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9" x14ac:dyDescent="0.25">
      <c r="B6" t="s">
        <v>45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9" x14ac:dyDescent="0.25">
      <c r="B7" t="s">
        <v>46</v>
      </c>
      <c r="C7" s="40">
        <v>1958.7080000000001</v>
      </c>
      <c r="D7" s="40">
        <v>0.01</v>
      </c>
      <c r="E7" s="40">
        <v>62</v>
      </c>
      <c r="F7" s="40">
        <v>2279.1880000000001</v>
      </c>
      <c r="G7" s="40">
        <v>0</v>
      </c>
      <c r="H7" s="40">
        <v>86</v>
      </c>
    </row>
    <row r="8" spans="1:9" x14ac:dyDescent="0.25">
      <c r="B8" t="s">
        <v>47</v>
      </c>
      <c r="C8" s="40">
        <v>109.453</v>
      </c>
      <c r="D8" s="40">
        <v>0</v>
      </c>
      <c r="E8" s="40">
        <v>0</v>
      </c>
      <c r="F8" s="40">
        <v>500.084</v>
      </c>
      <c r="G8" s="40">
        <v>0</v>
      </c>
      <c r="H8" s="40">
        <v>0</v>
      </c>
    </row>
    <row r="9" spans="1:9" x14ac:dyDescent="0.25">
      <c r="B9" t="s">
        <v>48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9" s="36" customFormat="1" x14ac:dyDescent="0.25">
      <c r="B10" s="36" t="s">
        <v>49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</row>
    <row r="11" spans="1:9" x14ac:dyDescent="0.25">
      <c r="B11" t="s">
        <v>50</v>
      </c>
      <c r="C11" s="40">
        <v>0.26200000000000001</v>
      </c>
      <c r="D11" s="40">
        <v>0.31</v>
      </c>
      <c r="E11" s="40">
        <v>0</v>
      </c>
      <c r="F11" s="40">
        <v>0.61599999999999999</v>
      </c>
      <c r="G11" s="40">
        <v>0</v>
      </c>
      <c r="H11" s="40">
        <v>0</v>
      </c>
    </row>
    <row r="12" spans="1:9" x14ac:dyDescent="0.25">
      <c r="B12" t="s">
        <v>51</v>
      </c>
      <c r="C12" s="40">
        <v>325.77600000000001</v>
      </c>
      <c r="D12" s="40">
        <v>100</v>
      </c>
      <c r="E12" s="40">
        <v>0</v>
      </c>
      <c r="F12" s="40">
        <v>86.477000000000004</v>
      </c>
      <c r="G12" s="40">
        <v>100</v>
      </c>
      <c r="H12" s="40">
        <v>0</v>
      </c>
    </row>
    <row r="13" spans="1:9" x14ac:dyDescent="0.25">
      <c r="B13" t="s">
        <v>52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</row>
    <row r="14" spans="1:9" s="36" customFormat="1" x14ac:dyDescent="0.25">
      <c r="B14" s="36" t="s">
        <v>53</v>
      </c>
      <c r="C14" s="44">
        <v>3515.5406154399998</v>
      </c>
      <c r="D14" s="44">
        <v>1</v>
      </c>
      <c r="E14" s="44">
        <v>26.01</v>
      </c>
      <c r="F14" s="44">
        <v>2057.5789201400003</v>
      </c>
      <c r="G14" s="44">
        <v>0.91500000000000004</v>
      </c>
      <c r="H14" s="44">
        <v>23.68</v>
      </c>
    </row>
    <row r="15" spans="1:9" x14ac:dyDescent="0.25">
      <c r="B15" t="s">
        <v>54</v>
      </c>
      <c r="C15" s="40">
        <v>259.45400000000001</v>
      </c>
      <c r="D15" s="40">
        <v>1</v>
      </c>
      <c r="E15" s="40">
        <v>14.608106380258279</v>
      </c>
      <c r="F15" s="40">
        <v>52.411000000000001</v>
      </c>
      <c r="G15" s="40">
        <v>1</v>
      </c>
      <c r="H15" s="40">
        <v>7.4587052426387608</v>
      </c>
    </row>
    <row r="16" spans="1:9" x14ac:dyDescent="0.25">
      <c r="B16" t="s">
        <v>55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</row>
    <row r="17" spans="2:8" x14ac:dyDescent="0.25">
      <c r="B17" t="s">
        <v>56</v>
      </c>
      <c r="C17" s="40">
        <v>1679.85960991</v>
      </c>
      <c r="D17" s="40">
        <v>100</v>
      </c>
      <c r="E17" s="40">
        <v>21.002686288250409</v>
      </c>
      <c r="F17" s="40">
        <v>1335.5808319999999</v>
      </c>
      <c r="G17" s="40">
        <v>100</v>
      </c>
      <c r="H17" s="40">
        <v>17.695290704477802</v>
      </c>
    </row>
    <row r="18" spans="2:8" x14ac:dyDescent="0.25">
      <c r="B18" t="s">
        <v>57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2:8" x14ac:dyDescent="0.25">
      <c r="B19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59</v>
      </c>
      <c r="C20" s="40">
        <v>1681.201</v>
      </c>
      <c r="D20" s="40">
        <v>100</v>
      </c>
      <c r="E20" s="40">
        <v>16</v>
      </c>
      <c r="F20" s="40">
        <v>714.52499999999998</v>
      </c>
      <c r="G20" s="40">
        <v>100</v>
      </c>
      <c r="H20" s="40">
        <v>0.8</v>
      </c>
    </row>
    <row r="21" spans="2:8" x14ac:dyDescent="0.25">
      <c r="B21" t="s">
        <v>60</v>
      </c>
      <c r="C21" s="40">
        <v>7218.4709999999995</v>
      </c>
      <c r="D21" s="40">
        <v>100</v>
      </c>
      <c r="E21" s="42" t="s">
        <v>83</v>
      </c>
      <c r="F21" s="42">
        <v>1553.961</v>
      </c>
      <c r="G21" s="42">
        <v>100</v>
      </c>
      <c r="H21" s="42" t="s">
        <v>83</v>
      </c>
    </row>
    <row r="22" spans="2:8" x14ac:dyDescent="0.25">
      <c r="B22" t="s">
        <v>84</v>
      </c>
      <c r="C22" s="40">
        <v>3887.0497370000003</v>
      </c>
      <c r="D22" s="40">
        <v>0.28434719048721036</v>
      </c>
      <c r="E22" s="40">
        <v>19</v>
      </c>
      <c r="F22" s="40">
        <v>2590.0659999999998</v>
      </c>
      <c r="G22" s="40">
        <v>0.29199999999999998</v>
      </c>
      <c r="H22" s="40">
        <v>22.6</v>
      </c>
    </row>
    <row r="23" spans="2:8" x14ac:dyDescent="0.25">
      <c r="B23" t="s">
        <v>61</v>
      </c>
      <c r="C23" s="40">
        <v>69.290000000000006</v>
      </c>
      <c r="D23" s="40">
        <v>0.82</v>
      </c>
      <c r="E23" s="40">
        <v>0</v>
      </c>
      <c r="F23" s="40">
        <v>36.774000000000001</v>
      </c>
      <c r="G23" s="40">
        <v>0.01</v>
      </c>
      <c r="H23" s="40">
        <v>0</v>
      </c>
    </row>
    <row r="24" spans="2:8" x14ac:dyDescent="0.25">
      <c r="B24" t="s">
        <v>62</v>
      </c>
      <c r="C24" s="40">
        <v>247.97</v>
      </c>
      <c r="D24" s="40">
        <v>0</v>
      </c>
      <c r="E24" s="40">
        <v>15.39</v>
      </c>
      <c r="F24" s="40">
        <v>155.24</v>
      </c>
      <c r="G24" s="40">
        <v>0</v>
      </c>
      <c r="H24" s="40">
        <v>9.8000000000000007</v>
      </c>
    </row>
    <row r="25" spans="2:8" s="36" customFormat="1" x14ac:dyDescent="0.25">
      <c r="B25" s="36" t="s">
        <v>63</v>
      </c>
      <c r="C25" s="44">
        <v>1017.2607744400001</v>
      </c>
      <c r="D25" s="44">
        <v>0.92249190938511327</v>
      </c>
      <c r="E25" s="44">
        <v>57.251734142354302</v>
      </c>
      <c r="F25" s="44">
        <v>701.57100000000003</v>
      </c>
      <c r="G25" s="44">
        <v>0.4788</v>
      </c>
      <c r="H25" s="44">
        <v>43.9</v>
      </c>
    </row>
    <row r="26" spans="2:8" x14ac:dyDescent="0.25">
      <c r="B26" t="s">
        <v>64</v>
      </c>
      <c r="C26" s="40">
        <v>338.7</v>
      </c>
      <c r="D26" s="40">
        <v>0</v>
      </c>
      <c r="E26" s="40">
        <v>16</v>
      </c>
      <c r="F26" s="40">
        <v>503.00099999999998</v>
      </c>
      <c r="G26" s="40">
        <v>0</v>
      </c>
      <c r="H26" s="40">
        <v>9</v>
      </c>
    </row>
    <row r="27" spans="2:8" s="10" customFormat="1" x14ac:dyDescent="0.25">
      <c r="B27" s="10" t="s">
        <v>65</v>
      </c>
      <c r="C27" s="43">
        <v>2298.1089999999999</v>
      </c>
      <c r="D27" s="43">
        <v>69</v>
      </c>
      <c r="E27" s="43">
        <v>0</v>
      </c>
      <c r="F27" s="43">
        <v>1178.5170000000001</v>
      </c>
      <c r="G27" s="43">
        <v>66</v>
      </c>
      <c r="H27" s="43">
        <v>0</v>
      </c>
    </row>
    <row r="28" spans="2:8" x14ac:dyDescent="0.25">
      <c r="B28" t="s">
        <v>66</v>
      </c>
      <c r="C28" s="40">
        <v>387.21800000000002</v>
      </c>
      <c r="D28" s="40">
        <v>56.61</v>
      </c>
      <c r="E28" s="40">
        <v>24.6</v>
      </c>
      <c r="F28" s="40">
        <v>198.71899999999999</v>
      </c>
      <c r="G28" s="40">
        <v>6.15</v>
      </c>
      <c r="H28" s="40">
        <v>8.58</v>
      </c>
    </row>
    <row r="29" spans="2:8" x14ac:dyDescent="0.25">
      <c r="B29" t="s">
        <v>67</v>
      </c>
      <c r="C29" s="40">
        <v>141.886</v>
      </c>
      <c r="D29" s="40">
        <v>0</v>
      </c>
      <c r="E29" s="40">
        <v>34</v>
      </c>
      <c r="F29" s="40">
        <v>195.05799999999999</v>
      </c>
      <c r="G29" s="40">
        <v>0</v>
      </c>
      <c r="H29" s="40">
        <v>34</v>
      </c>
    </row>
    <row r="30" spans="2:8" x14ac:dyDescent="0.25">
      <c r="B30" t="s">
        <v>68</v>
      </c>
      <c r="C30" s="40">
        <v>4070.3054139999999</v>
      </c>
      <c r="D30" s="40">
        <v>0.73657687349158707</v>
      </c>
      <c r="E30" s="40">
        <v>0</v>
      </c>
      <c r="F30" s="40">
        <v>1598.3867190000001</v>
      </c>
      <c r="G30" s="40">
        <v>0.15988464929180884</v>
      </c>
      <c r="H30" s="40">
        <v>0</v>
      </c>
    </row>
    <row r="31" spans="2:8" x14ac:dyDescent="0.25">
      <c r="B31" t="s">
        <v>69</v>
      </c>
      <c r="C31" s="40">
        <v>1573.4449999999999</v>
      </c>
      <c r="D31" s="40">
        <v>1</v>
      </c>
      <c r="E31" s="40">
        <v>20</v>
      </c>
      <c r="F31" s="40">
        <v>1174.9110000000001</v>
      </c>
      <c r="G31" s="40">
        <v>1</v>
      </c>
      <c r="H31" s="40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sheetPr codeName="Лист9"/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68"/>
    <col min="7" max="7" width="9.140625" style="68"/>
  </cols>
  <sheetData>
    <row r="1" spans="1:14" s="34" customFormat="1" x14ac:dyDescent="0.25">
      <c r="A1" s="41" t="s">
        <v>111</v>
      </c>
      <c r="D1" s="49"/>
      <c r="G1" s="49"/>
      <c r="J1" s="45"/>
    </row>
    <row r="2" spans="1:14" s="34" customFormat="1" ht="15" customHeight="1" x14ac:dyDescent="0.25">
      <c r="A2" s="126" t="s">
        <v>2</v>
      </c>
      <c r="B2" s="126" t="s">
        <v>0</v>
      </c>
      <c r="C2" s="136" t="s">
        <v>85</v>
      </c>
      <c r="D2" s="136"/>
      <c r="E2" s="136"/>
      <c r="F2" s="137" t="s">
        <v>77</v>
      </c>
      <c r="G2" s="138"/>
      <c r="H2" s="139"/>
      <c r="I2" s="136" t="s">
        <v>107</v>
      </c>
      <c r="J2" s="45"/>
    </row>
    <row r="3" spans="1:14" s="34" customFormat="1" ht="101.25" x14ac:dyDescent="0.25">
      <c r="A3" s="126"/>
      <c r="B3" s="126"/>
      <c r="C3" s="46" t="s">
        <v>108</v>
      </c>
      <c r="D3" s="67" t="s">
        <v>109</v>
      </c>
      <c r="E3" s="46" t="s">
        <v>110</v>
      </c>
      <c r="F3" s="46" t="s">
        <v>108</v>
      </c>
      <c r="G3" s="67" t="s">
        <v>109</v>
      </c>
      <c r="H3" s="46" t="s">
        <v>110</v>
      </c>
      <c r="I3" s="136"/>
      <c r="J3" s="45"/>
    </row>
    <row r="4" spans="1:14" x14ac:dyDescent="0.25">
      <c r="B4" t="s">
        <v>5</v>
      </c>
      <c r="C4" s="11" t="e">
        <f>VLOOKUP(B4,#REF!,10,FALSE)/1000</f>
        <v>#REF!</v>
      </c>
      <c r="D4" s="68" t="e">
        <f>(1-VLOOKUP(B4,#REF!,14,FALSE)/VLOOKUP(B4,#REF!,10,FALSE))*100</f>
        <v>#REF!</v>
      </c>
      <c r="E4" s="11" t="e">
        <f>VLOOKUP(B4,#REF!,17,FALSE)/1000</f>
        <v>#REF!</v>
      </c>
      <c r="F4" s="11" t="e">
        <f>VLOOKUP(B4,#REF!,8,FALSE)/1000</f>
        <v>#REF!</v>
      </c>
      <c r="G4" s="68" t="e">
        <f>(1-VLOOKUP(B4,#REF!,12,FALSE)/VLOOKUP(B4,#REF!,8,FALSE))*100</f>
        <v>#REF!</v>
      </c>
      <c r="H4" s="11" t="e">
        <f>VLOOKUP(B4,#REF!,15,FALSE)/1000</f>
        <v>#REF!</v>
      </c>
      <c r="L4" t="e">
        <f>(1-VLOOKUP(B4,#REF!,12,FALSE)/VLOOKUP(B4,#REF!,8,FALSE))*100</f>
        <v>#REF!</v>
      </c>
      <c r="N4" s="66" t="e">
        <f>(1-VLOOKUP(B4,#REF!,14,FALSE)/VLOOKUP(B4,#REF!,10,FALSE))*100</f>
        <v>#REF!</v>
      </c>
    </row>
    <row r="5" spans="1:14" x14ac:dyDescent="0.25">
      <c r="B5" t="s">
        <v>6</v>
      </c>
      <c r="C5" s="11" t="e">
        <f>VLOOKUP(B5,#REF!,10,FALSE)/1000</f>
        <v>#REF!</v>
      </c>
      <c r="D5" s="68" t="e">
        <f>(1-VLOOKUP(B5,#REF!,14,FALSE)/VLOOKUP(B5,#REF!,10,FALSE))*100</f>
        <v>#REF!</v>
      </c>
      <c r="E5" s="11" t="e">
        <f>VLOOKUP(B5,#REF!,17,FALSE)/1000</f>
        <v>#REF!</v>
      </c>
      <c r="F5" s="11" t="e">
        <f>VLOOKUP(B5,#REF!,8,FALSE)/1000</f>
        <v>#REF!</v>
      </c>
      <c r="G5" s="68" t="e">
        <f>(1-VLOOKUP(B5,#REF!,12,FALSE)/VLOOKUP(B5,#REF!,8,FALSE))*100</f>
        <v>#REF!</v>
      </c>
      <c r="H5" s="11" t="e">
        <f>VLOOKUP(B5,#REF!,15,FALSE)/1000</f>
        <v>#REF!</v>
      </c>
    </row>
    <row r="6" spans="1:14" x14ac:dyDescent="0.25">
      <c r="B6" t="s">
        <v>7</v>
      </c>
      <c r="C6" s="11" t="e">
        <f>VLOOKUP(B6,#REF!,10,FALSE)/1000</f>
        <v>#REF!</v>
      </c>
      <c r="D6" s="68" t="e">
        <f>(1-VLOOKUP(B6,#REF!,14,FALSE)/VLOOKUP(B6,#REF!,10,FALSE))*100</f>
        <v>#REF!</v>
      </c>
      <c r="E6" s="11" t="e">
        <f>VLOOKUP(B6,#REF!,17,FALSE)/1000</f>
        <v>#REF!</v>
      </c>
      <c r="F6" s="11" t="e">
        <f>VLOOKUP(B6,#REF!,8,FALSE)/1000</f>
        <v>#REF!</v>
      </c>
      <c r="G6" s="68" t="e">
        <f>(1-VLOOKUP(B6,#REF!,12,FALSE)/VLOOKUP(B6,#REF!,8,FALSE))*100</f>
        <v>#REF!</v>
      </c>
      <c r="H6" s="11" t="e">
        <f>VLOOKUP(B6,#REF!,15,FALSE)/1000</f>
        <v>#REF!</v>
      </c>
    </row>
    <row r="7" spans="1:14" x14ac:dyDescent="0.25">
      <c r="B7" t="s">
        <v>8</v>
      </c>
      <c r="C7" s="11" t="e">
        <f>VLOOKUP(B7,#REF!,10,FALSE)/1000</f>
        <v>#REF!</v>
      </c>
      <c r="D7" s="68" t="e">
        <f>(1-VLOOKUP(B7,#REF!,14,FALSE)/VLOOKUP(B7,#REF!,10,FALSE))*100</f>
        <v>#REF!</v>
      </c>
      <c r="E7" s="11" t="e">
        <f>VLOOKUP(B7,#REF!,17,FALSE)/1000</f>
        <v>#REF!</v>
      </c>
      <c r="F7" s="11" t="e">
        <f>VLOOKUP(B7,#REF!,8,FALSE)/1000</f>
        <v>#REF!</v>
      </c>
      <c r="G7" s="68" t="e">
        <f>(1-VLOOKUP(B7,#REF!,12,FALSE)/VLOOKUP(B7,#REF!,8,FALSE))*100</f>
        <v>#REF!</v>
      </c>
      <c r="H7" s="11" t="e">
        <f>VLOOKUP(B7,#REF!,15,FALSE)/1000</f>
        <v>#REF!</v>
      </c>
    </row>
    <row r="8" spans="1:14" x14ac:dyDescent="0.25">
      <c r="B8" t="s">
        <v>9</v>
      </c>
      <c r="C8" s="11" t="e">
        <f>VLOOKUP(B8,#REF!,10,FALSE)/1000</f>
        <v>#REF!</v>
      </c>
      <c r="D8" s="68" t="e">
        <f>(1-VLOOKUP(B8,#REF!,14,FALSE)/VLOOKUP(B8,#REF!,10,FALSE))*100</f>
        <v>#REF!</v>
      </c>
      <c r="E8" s="11" t="e">
        <f>VLOOKUP(B8,#REF!,17,FALSE)/1000</f>
        <v>#REF!</v>
      </c>
      <c r="F8" s="11" t="e">
        <f>VLOOKUP(B8,#REF!,8,FALSE)/1000</f>
        <v>#REF!</v>
      </c>
      <c r="G8" s="68" t="e">
        <f>(1-VLOOKUP(B8,#REF!,12,FALSE)/VLOOKUP(B8,#REF!,8,FALSE))*100</f>
        <v>#REF!</v>
      </c>
      <c r="H8" s="11" t="e">
        <f>VLOOKUP(B8,#REF!,15,FALSE)/1000</f>
        <v>#REF!</v>
      </c>
    </row>
    <row r="9" spans="1:14" x14ac:dyDescent="0.25">
      <c r="B9" t="s">
        <v>10</v>
      </c>
      <c r="C9" s="11" t="e">
        <f>VLOOKUP(B9,#REF!,10,FALSE)/1000</f>
        <v>#REF!</v>
      </c>
      <c r="D9" s="68" t="e">
        <f>(1-VLOOKUP(B9,#REF!,14,FALSE)/VLOOKUP(B9,#REF!,10,FALSE))*100</f>
        <v>#REF!</v>
      </c>
      <c r="E9" s="11" t="e">
        <f>VLOOKUP(B9,#REF!,17,FALSE)/1000</f>
        <v>#REF!</v>
      </c>
      <c r="F9" s="11" t="e">
        <f>VLOOKUP(B9,#REF!,8,FALSE)/1000</f>
        <v>#REF!</v>
      </c>
      <c r="G9" s="68" t="e">
        <f>(1-VLOOKUP(B9,#REF!,12,FALSE)/VLOOKUP(B9,#REF!,8,FALSE))*100</f>
        <v>#REF!</v>
      </c>
      <c r="H9" s="11" t="e">
        <f>VLOOKUP(B9,#REF!,15,FALSE)/1000</f>
        <v>#REF!</v>
      </c>
    </row>
    <row r="10" spans="1:14" x14ac:dyDescent="0.25">
      <c r="B10" t="s">
        <v>11</v>
      </c>
      <c r="C10" s="11" t="e">
        <f>VLOOKUP(B10,#REF!,10,FALSE)/1000</f>
        <v>#REF!</v>
      </c>
      <c r="D10" s="68" t="e">
        <f>(1-VLOOKUP(B10,#REF!,14,FALSE)/VLOOKUP(B10,#REF!,10,FALSE))*100</f>
        <v>#REF!</v>
      </c>
      <c r="E10" s="11" t="e">
        <f>VLOOKUP(B10,#REF!,17,FALSE)/1000</f>
        <v>#REF!</v>
      </c>
      <c r="F10" s="11" t="e">
        <f>VLOOKUP(B10,#REF!,8,FALSE)/1000</f>
        <v>#REF!</v>
      </c>
      <c r="G10" s="68" t="e">
        <f>(1-VLOOKUP(B10,#REF!,12,FALSE)/VLOOKUP(B10,#REF!,8,FALSE))*100</f>
        <v>#REF!</v>
      </c>
      <c r="H10" s="11" t="e">
        <f>VLOOKUP(B10,#REF!,15,FALSE)/1000</f>
        <v>#REF!</v>
      </c>
    </row>
    <row r="11" spans="1:14" x14ac:dyDescent="0.25">
      <c r="B11" t="s">
        <v>12</v>
      </c>
      <c r="C11" s="11" t="e">
        <f>VLOOKUP(B11,#REF!,10,FALSE)/1000</f>
        <v>#REF!</v>
      </c>
      <c r="D11" s="68" t="e">
        <f>(1-VLOOKUP(B11,#REF!,14,FALSE)/VLOOKUP(B11,#REF!,10,FALSE))*100</f>
        <v>#REF!</v>
      </c>
      <c r="E11" s="11" t="e">
        <f>VLOOKUP(B11,#REF!,17,FALSE)/1000</f>
        <v>#REF!</v>
      </c>
      <c r="F11" s="11" t="e">
        <f>VLOOKUP(B11,#REF!,8,FALSE)/1000</f>
        <v>#REF!</v>
      </c>
      <c r="G11" s="68" t="e">
        <f>(1-VLOOKUP(B11,#REF!,12,FALSE)/VLOOKUP(B11,#REF!,8,FALSE))*100</f>
        <v>#REF!</v>
      </c>
      <c r="H11" s="11" t="e">
        <f>VLOOKUP(B11,#REF!,15,FALSE)/1000</f>
        <v>#REF!</v>
      </c>
    </row>
    <row r="12" spans="1:14" x14ac:dyDescent="0.25">
      <c r="B12" t="s">
        <v>13</v>
      </c>
      <c r="C12" s="11" t="e">
        <f>VLOOKUP(B12,#REF!,10,FALSE)/1000</f>
        <v>#REF!</v>
      </c>
      <c r="D12" s="68" t="e">
        <f>(1-VLOOKUP(B12,#REF!,14,FALSE)/VLOOKUP(B12,#REF!,10,FALSE))*100</f>
        <v>#REF!</v>
      </c>
      <c r="E12" s="11" t="e">
        <f>VLOOKUP(B12,#REF!,17,FALSE)/1000</f>
        <v>#REF!</v>
      </c>
      <c r="F12" s="11" t="e">
        <f>VLOOKUP(B12,#REF!,8,FALSE)/1000</f>
        <v>#REF!</v>
      </c>
      <c r="G12" s="68" t="e">
        <f>(1-VLOOKUP(B12,#REF!,12,FALSE)/VLOOKUP(B12,#REF!,8,FALSE))*100</f>
        <v>#REF!</v>
      </c>
      <c r="H12" s="11" t="e">
        <f>VLOOKUP(B12,#REF!,15,FALSE)/1000</f>
        <v>#REF!</v>
      </c>
    </row>
    <row r="13" spans="1:14" x14ac:dyDescent="0.25">
      <c r="B13" t="s">
        <v>14</v>
      </c>
      <c r="C13" s="11" t="e">
        <f>VLOOKUP(B13,#REF!,10,FALSE)/1000</f>
        <v>#REF!</v>
      </c>
      <c r="D13" s="68" t="e">
        <f>(1-VLOOKUP(B13,#REF!,14,FALSE)/VLOOKUP(B13,#REF!,10,FALSE))*100</f>
        <v>#REF!</v>
      </c>
      <c r="E13" s="11" t="e">
        <f>VLOOKUP(B13,#REF!,17,FALSE)/1000</f>
        <v>#REF!</v>
      </c>
      <c r="F13" s="11" t="e">
        <f>VLOOKUP(B13,#REF!,8,FALSE)/1000</f>
        <v>#REF!</v>
      </c>
      <c r="G13" s="68" t="e">
        <f>(1-VLOOKUP(B13,#REF!,12,FALSE)/VLOOKUP(B13,#REF!,8,FALSE))*100</f>
        <v>#REF!</v>
      </c>
      <c r="H13" s="11" t="e">
        <f>VLOOKUP(B13,#REF!,15,FALSE)/1000</f>
        <v>#REF!</v>
      </c>
    </row>
    <row r="14" spans="1:14" x14ac:dyDescent="0.25">
      <c r="B14" t="s">
        <v>15</v>
      </c>
      <c r="C14" s="11" t="e">
        <f>VLOOKUP(B14,#REF!,10,FALSE)/1000</f>
        <v>#REF!</v>
      </c>
      <c r="D14" s="68" t="e">
        <f>(1-VLOOKUP(B14,#REF!,14,FALSE)/VLOOKUP(B14,#REF!,10,FALSE))*100</f>
        <v>#REF!</v>
      </c>
      <c r="E14" s="11" t="e">
        <f>VLOOKUP(B14,#REF!,17,FALSE)/1000</f>
        <v>#REF!</v>
      </c>
      <c r="F14" s="11" t="e">
        <f>VLOOKUP(B14,#REF!,8,FALSE)/1000</f>
        <v>#REF!</v>
      </c>
      <c r="G14" s="68" t="e">
        <f>(1-VLOOKUP(B14,#REF!,12,FALSE)/VLOOKUP(B14,#REF!,8,FALSE))*100</f>
        <v>#REF!</v>
      </c>
      <c r="H14" s="11" t="e">
        <f>VLOOKUP(B14,#REF!,15,FALSE)/1000</f>
        <v>#REF!</v>
      </c>
    </row>
    <row r="15" spans="1:14" x14ac:dyDescent="0.25">
      <c r="B15" t="s">
        <v>16</v>
      </c>
      <c r="C15" s="11" t="e">
        <f>VLOOKUP(B15,#REF!,10,FALSE)/1000</f>
        <v>#REF!</v>
      </c>
      <c r="D15" s="68" t="e">
        <f>(1-VLOOKUP(B15,#REF!,14,FALSE)/VLOOKUP(B15,#REF!,10,FALSE))*100</f>
        <v>#REF!</v>
      </c>
      <c r="E15" s="11" t="e">
        <f>VLOOKUP(B15,#REF!,17,FALSE)/1000</f>
        <v>#REF!</v>
      </c>
      <c r="F15" s="11" t="e">
        <f>VLOOKUP(B15,#REF!,8,FALSE)/1000</f>
        <v>#REF!</v>
      </c>
      <c r="G15" s="68" t="e">
        <f>(1-VLOOKUP(B15,#REF!,12,FALSE)/VLOOKUP(B15,#REF!,8,FALSE))*100</f>
        <v>#REF!</v>
      </c>
      <c r="H15" s="11" t="e">
        <f>VLOOKUP(B15,#REF!,15,FALSE)/1000</f>
        <v>#REF!</v>
      </c>
    </row>
    <row r="16" spans="1:14" x14ac:dyDescent="0.25">
      <c r="B16" t="s">
        <v>17</v>
      </c>
      <c r="C16" s="11" t="e">
        <f>VLOOKUP(B16,#REF!,10,FALSE)/1000</f>
        <v>#REF!</v>
      </c>
      <c r="D16" s="68" t="e">
        <f>(1-VLOOKUP(B16,#REF!,14,FALSE)/VLOOKUP(B16,#REF!,10,FALSE))*100</f>
        <v>#REF!</v>
      </c>
      <c r="E16" s="11" t="e">
        <f>VLOOKUP(B16,#REF!,17,FALSE)/1000</f>
        <v>#REF!</v>
      </c>
      <c r="F16" s="11" t="e">
        <f>VLOOKUP(B16,#REF!,8,FALSE)/1000</f>
        <v>#REF!</v>
      </c>
      <c r="G16" s="68" t="e">
        <f>(1-VLOOKUP(B16,#REF!,12,FALSE)/VLOOKUP(B16,#REF!,8,FALSE))*100</f>
        <v>#REF!</v>
      </c>
      <c r="H16" s="11" t="e">
        <f>VLOOKUP(B16,#REF!,15,FALSE)/1000</f>
        <v>#REF!</v>
      </c>
    </row>
    <row r="17" spans="2:10" x14ac:dyDescent="0.25">
      <c r="B17" t="s">
        <v>18</v>
      </c>
      <c r="C17" s="11" t="e">
        <f>VLOOKUP(B17,#REF!,10,FALSE)/1000</f>
        <v>#REF!</v>
      </c>
      <c r="D17" s="68" t="e">
        <f>(1-VLOOKUP(B17,#REF!,14,FALSE)/VLOOKUP(B17,#REF!,10,FALSE))*100</f>
        <v>#REF!</v>
      </c>
      <c r="E17" s="11" t="e">
        <f>VLOOKUP(B17,#REF!,17,FALSE)/1000</f>
        <v>#REF!</v>
      </c>
      <c r="F17" s="11" t="e">
        <f>VLOOKUP(B17,#REF!,8,FALSE)/1000</f>
        <v>#REF!</v>
      </c>
      <c r="G17" s="68" t="e">
        <f>(1-VLOOKUP(B17,#REF!,12,FALSE)/VLOOKUP(B17,#REF!,8,FALSE))*100</f>
        <v>#REF!</v>
      </c>
      <c r="H17" s="11" t="e">
        <f>VLOOKUP(B17,#REF!,15,FALSE)/1000</f>
        <v>#REF!</v>
      </c>
    </row>
    <row r="18" spans="2:10" s="36" customFormat="1" x14ac:dyDescent="0.25">
      <c r="B18" s="36" t="s">
        <v>19</v>
      </c>
      <c r="C18" s="71" t="e">
        <f>VLOOKUP(B18,#REF!,10,FALSE)/1000</f>
        <v>#REF!</v>
      </c>
      <c r="D18" s="72" t="e">
        <f>(1-VLOOKUP(B18,#REF!,14,FALSE)/VLOOKUP(B18,#REF!,10,FALSE))*100</f>
        <v>#REF!</v>
      </c>
      <c r="E18" s="71" t="e">
        <f>VLOOKUP(B18,#REF!,17,FALSE)/1000</f>
        <v>#REF!</v>
      </c>
      <c r="F18" s="71" t="e">
        <f>VLOOKUP(B18,#REF!,8,FALSE)/1000</f>
        <v>#REF!</v>
      </c>
      <c r="G18" s="72" t="e">
        <f>(1-VLOOKUP(B18,#REF!,12,FALSE)/VLOOKUP(B18,#REF!,8,FALSE))*100</f>
        <v>#REF!</v>
      </c>
      <c r="H18" s="71" t="e">
        <f>VLOOKUP(B18,#REF!,15,FALSE)/1000</f>
        <v>#REF!</v>
      </c>
      <c r="J18" s="36" t="s">
        <v>140</v>
      </c>
    </row>
    <row r="19" spans="2:10" x14ac:dyDescent="0.25">
      <c r="B19" t="s">
        <v>20</v>
      </c>
      <c r="C19" s="11" t="e">
        <f>VLOOKUP(B19,#REF!,10,FALSE)/1000</f>
        <v>#REF!</v>
      </c>
      <c r="D19" s="68" t="e">
        <f>(1-VLOOKUP(B19,#REF!,14,FALSE)/VLOOKUP(B19,#REF!,10,FALSE))*100</f>
        <v>#REF!</v>
      </c>
      <c r="E19" s="11" t="e">
        <f>VLOOKUP(B19,#REF!,17,FALSE)/1000</f>
        <v>#REF!</v>
      </c>
      <c r="F19" s="11" t="e">
        <f>VLOOKUP(B19,#REF!,8,FALSE)/1000</f>
        <v>#REF!</v>
      </c>
      <c r="G19" s="68" t="e">
        <f>(1-VLOOKUP(B19,#REF!,12,FALSE)/VLOOKUP(B19,#REF!,8,FALSE))*100</f>
        <v>#REF!</v>
      </c>
      <c r="H19" s="11" t="e">
        <f>VLOOKUP(B19,#REF!,15,FALSE)/1000</f>
        <v>#REF!</v>
      </c>
    </row>
    <row r="20" spans="2:10" x14ac:dyDescent="0.25">
      <c r="B20" t="s">
        <v>21</v>
      </c>
      <c r="C20" s="11" t="e">
        <f>VLOOKUP(B20,#REF!,10,FALSE)/1000</f>
        <v>#REF!</v>
      </c>
      <c r="D20" s="68" t="e">
        <f>(1-VLOOKUP(B20,#REF!,14,FALSE)/VLOOKUP(B20,#REF!,10,FALSE))*100</f>
        <v>#REF!</v>
      </c>
      <c r="E20" s="11" t="e">
        <f>VLOOKUP(B20,#REF!,17,FALSE)/1000</f>
        <v>#REF!</v>
      </c>
      <c r="F20" s="11" t="e">
        <f>VLOOKUP(B20,#REF!,8,FALSE)/1000</f>
        <v>#REF!</v>
      </c>
      <c r="G20" s="68" t="e">
        <f>(1-VLOOKUP(B20,#REF!,12,FALSE)/VLOOKUP(B20,#REF!,8,FALSE))*100</f>
        <v>#REF!</v>
      </c>
      <c r="H20" s="11" t="e">
        <f>VLOOKUP(B20,#REF!,15,FALSE)/1000</f>
        <v>#REF!</v>
      </c>
    </row>
    <row r="21" spans="2:10" x14ac:dyDescent="0.25">
      <c r="B21" t="s">
        <v>22</v>
      </c>
      <c r="C21" s="11" t="e">
        <f>VLOOKUP(B21,#REF!,10,FALSE)/1000</f>
        <v>#REF!</v>
      </c>
      <c r="D21" s="68" t="e">
        <f>(1-VLOOKUP(B21,#REF!,14,FALSE)/VLOOKUP(B21,#REF!,10,FALSE))*100</f>
        <v>#REF!</v>
      </c>
      <c r="E21" s="11" t="e">
        <f>VLOOKUP(B21,#REF!,17,FALSE)/1000</f>
        <v>#REF!</v>
      </c>
      <c r="F21" s="11" t="e">
        <f>VLOOKUP(B21,#REF!,8,FALSE)/1000</f>
        <v>#REF!</v>
      </c>
      <c r="G21" s="68" t="e">
        <f>(1-VLOOKUP(B21,#REF!,12,FALSE)/VLOOKUP(B21,#REF!,8,FALSE))*100</f>
        <v>#REF!</v>
      </c>
      <c r="H21" s="11" t="e">
        <f>VLOOKUP(B21,#REF!,15,FALSE)/1000</f>
        <v>#REF!</v>
      </c>
    </row>
    <row r="22" spans="2:10" x14ac:dyDescent="0.25">
      <c r="B22" t="s">
        <v>23</v>
      </c>
      <c r="C22" s="11" t="e">
        <f>VLOOKUP(B22,#REF!,10,FALSE)/1000</f>
        <v>#REF!</v>
      </c>
      <c r="D22" s="68" t="e">
        <f>(1-VLOOKUP(B22,#REF!,14,FALSE)/VLOOKUP(B22,#REF!,10,FALSE))*100</f>
        <v>#REF!</v>
      </c>
      <c r="E22" s="11" t="e">
        <f>VLOOKUP(B22,#REF!,17,FALSE)/1000</f>
        <v>#REF!</v>
      </c>
      <c r="F22" s="11" t="e">
        <f>VLOOKUP(B22,#REF!,8,FALSE)/1000</f>
        <v>#REF!</v>
      </c>
      <c r="G22" s="68" t="e">
        <f>(1-VLOOKUP(B22,#REF!,12,FALSE)/VLOOKUP(B22,#REF!,8,FALSE))*100</f>
        <v>#REF!</v>
      </c>
      <c r="H22" s="11" t="e">
        <f>VLOOKUP(B22,#REF!,15,FALSE)/1000</f>
        <v>#REF!</v>
      </c>
    </row>
    <row r="23" spans="2:10" x14ac:dyDescent="0.25">
      <c r="B23" t="s">
        <v>24</v>
      </c>
      <c r="C23" s="11" t="e">
        <f>VLOOKUP(B23,#REF!,10,FALSE)/1000</f>
        <v>#REF!</v>
      </c>
      <c r="D23" s="68" t="e">
        <f>(1-VLOOKUP(B23,#REF!,14,FALSE)/VLOOKUP(B23,#REF!,10,FALSE))*100</f>
        <v>#REF!</v>
      </c>
      <c r="E23" s="11" t="e">
        <f>VLOOKUP(B23,#REF!,17,FALSE)/1000</f>
        <v>#REF!</v>
      </c>
      <c r="F23" s="11" t="e">
        <f>VLOOKUP(B23,#REF!,8,FALSE)/1000</f>
        <v>#REF!</v>
      </c>
      <c r="G23" s="68" t="e">
        <f>(1-VLOOKUP(B23,#REF!,12,FALSE)/VLOOKUP(B23,#REF!,8,FALSE))*100</f>
        <v>#REF!</v>
      </c>
      <c r="H23" s="11" t="e">
        <f>VLOOKUP(B23,#REF!,15,FALSE)/1000</f>
        <v>#REF!</v>
      </c>
    </row>
    <row r="24" spans="2:10" x14ac:dyDescent="0.25">
      <c r="B24" t="s">
        <v>25</v>
      </c>
      <c r="C24" s="11" t="e">
        <f>VLOOKUP(B24,#REF!,10,FALSE)/1000</f>
        <v>#REF!</v>
      </c>
      <c r="D24" s="68" t="e">
        <f>(1-VLOOKUP(B24,#REF!,14,FALSE)/VLOOKUP(B24,#REF!,10,FALSE))*100</f>
        <v>#REF!</v>
      </c>
      <c r="E24" s="11" t="e">
        <f>VLOOKUP(B24,#REF!,17,FALSE)/1000</f>
        <v>#REF!</v>
      </c>
      <c r="F24" s="11" t="e">
        <f>VLOOKUP(B24,#REF!,8,FALSE)/1000</f>
        <v>#REF!</v>
      </c>
      <c r="G24" s="68" t="e">
        <f>(1-VLOOKUP(B24,#REF!,12,FALSE)/VLOOKUP(B24,#REF!,8,FALSE))*100</f>
        <v>#REF!</v>
      </c>
      <c r="H24" s="11" t="e">
        <f>VLOOKUP(B24,#REF!,15,FALSE)/1000</f>
        <v>#REF!</v>
      </c>
    </row>
    <row r="25" spans="2:10" x14ac:dyDescent="0.25">
      <c r="B25" t="s">
        <v>26</v>
      </c>
      <c r="C25" s="11" t="e">
        <f>VLOOKUP(B25,#REF!,10,FALSE)/1000</f>
        <v>#REF!</v>
      </c>
      <c r="D25" s="68" t="e">
        <f>(1-VLOOKUP(B25,#REF!,14,FALSE)/VLOOKUP(B25,#REF!,10,FALSE))*100</f>
        <v>#REF!</v>
      </c>
      <c r="E25" s="11" t="e">
        <f>VLOOKUP(B25,#REF!,17,FALSE)/1000</f>
        <v>#REF!</v>
      </c>
      <c r="F25" s="11" t="e">
        <f>VLOOKUP(B25,#REF!,8,FALSE)/1000</f>
        <v>#REF!</v>
      </c>
      <c r="G25" s="68" t="e">
        <f>(1-VLOOKUP(B25,#REF!,12,FALSE)/VLOOKUP(B25,#REF!,8,FALSE))*100</f>
        <v>#REF!</v>
      </c>
      <c r="H25" s="11" t="e">
        <f>VLOOKUP(B25,#REF!,15,FALSE)/1000</f>
        <v>#REF!</v>
      </c>
    </row>
    <row r="26" spans="2:10" x14ac:dyDescent="0.25">
      <c r="B26" t="s">
        <v>27</v>
      </c>
      <c r="C26" s="11" t="e">
        <f>VLOOKUP(B26,#REF!,10,FALSE)/1000</f>
        <v>#REF!</v>
      </c>
      <c r="D26" s="68" t="e">
        <f>(1-VLOOKUP(B26,#REF!,14,FALSE)/VLOOKUP(B26,#REF!,10,FALSE))*100</f>
        <v>#REF!</v>
      </c>
      <c r="E26" s="11" t="e">
        <f>VLOOKUP(B26,#REF!,17,FALSE)/1000</f>
        <v>#REF!</v>
      </c>
      <c r="F26" s="11" t="e">
        <f>VLOOKUP(B26,#REF!,8,FALSE)/1000</f>
        <v>#REF!</v>
      </c>
      <c r="G26" s="68" t="e">
        <f>(1-VLOOKUP(B26,#REF!,12,FALSE)/VLOOKUP(B26,#REF!,8,FALSE))*100</f>
        <v>#REF!</v>
      </c>
      <c r="H26" s="11" t="e">
        <f>VLOOKUP(B26,#REF!,15,FALSE)/1000</f>
        <v>#REF!</v>
      </c>
    </row>
    <row r="27" spans="2:10" x14ac:dyDescent="0.25">
      <c r="B27" t="s">
        <v>28</v>
      </c>
      <c r="C27" s="11" t="e">
        <f>VLOOKUP(B27,#REF!,10,FALSE)/1000</f>
        <v>#REF!</v>
      </c>
      <c r="D27" s="68" t="e">
        <f>(1-VLOOKUP(B27,#REF!,14,FALSE)/VLOOKUP(B27,#REF!,10,FALSE))*100</f>
        <v>#REF!</v>
      </c>
      <c r="E27" s="11" t="e">
        <f>VLOOKUP(B27,#REF!,17,FALSE)/1000</f>
        <v>#REF!</v>
      </c>
      <c r="F27" s="11" t="e">
        <f>VLOOKUP(B27,#REF!,8,FALSE)/1000</f>
        <v>#REF!</v>
      </c>
      <c r="G27" s="68" t="e">
        <f>(1-VLOOKUP(B27,#REF!,12,FALSE)/VLOOKUP(B27,#REF!,8,FALSE))*100</f>
        <v>#REF!</v>
      </c>
      <c r="H27" s="11" t="e">
        <f>VLOOKUP(B27,#REF!,15,FALSE)/1000</f>
        <v>#REF!</v>
      </c>
    </row>
    <row r="28" spans="2:10" s="10" customFormat="1" x14ac:dyDescent="0.25">
      <c r="B28" s="10" t="s">
        <v>29</v>
      </c>
      <c r="C28" s="12" t="e">
        <f>VLOOKUP(B28,#REF!,10,FALSE)/1000</f>
        <v>#REF!</v>
      </c>
      <c r="D28" s="69" t="e">
        <f>(1-VLOOKUP(B28,#REF!,14,FALSE)/VLOOKUP(B28,#REF!,10,FALSE))*100</f>
        <v>#REF!</v>
      </c>
      <c r="E28" s="12" t="e">
        <f>VLOOKUP(B28,#REF!,17,FALSE)/1000</f>
        <v>#REF!</v>
      </c>
      <c r="F28" s="12" t="e">
        <f>VLOOKUP(B28,#REF!,8,FALSE)/1000</f>
        <v>#REF!</v>
      </c>
      <c r="G28" s="68" t="e">
        <f>(1-VLOOKUP(B28,#REF!,12,FALSE)/VLOOKUP(B28,#REF!,8,FALSE))*100</f>
        <v>#REF!</v>
      </c>
      <c r="H28" s="12" t="e">
        <f>VLOOKUP(B28,#REF!,15,FALSE)/1000</f>
        <v>#REF!</v>
      </c>
    </row>
    <row r="29" spans="2:10" x14ac:dyDescent="0.25">
      <c r="B29" t="s">
        <v>30</v>
      </c>
      <c r="C29" s="11" t="e">
        <f>VLOOKUP(B29,#REF!,10,FALSE)/1000</f>
        <v>#REF!</v>
      </c>
      <c r="D29" s="68" t="e">
        <f>(1-VLOOKUP(B29,#REF!,14,FALSE)/VLOOKUP(B29,#REF!,10,FALSE))*100</f>
        <v>#REF!</v>
      </c>
      <c r="E29" s="11" t="e">
        <f>VLOOKUP(B29,#REF!,17,FALSE)/1000</f>
        <v>#REF!</v>
      </c>
      <c r="F29" s="11" t="e">
        <f>VLOOKUP(B29,#REF!,8,FALSE)/1000</f>
        <v>#REF!</v>
      </c>
      <c r="G29" s="68" t="e">
        <f>(1-VLOOKUP(B29,#REF!,12,FALSE)/VLOOKUP(B29,#REF!,8,FALSE))*100</f>
        <v>#REF!</v>
      </c>
      <c r="H29" s="11" t="e">
        <f>VLOOKUP(B29,#REF!,15,FALSE)/1000</f>
        <v>#REF!</v>
      </c>
    </row>
    <row r="30" spans="2:10" x14ac:dyDescent="0.25">
      <c r="B30" t="s">
        <v>32</v>
      </c>
      <c r="C30" s="11" t="e">
        <f>VLOOKUP(B30,#REF!,10,FALSE)/1000</f>
        <v>#REF!</v>
      </c>
      <c r="D30" s="68" t="e">
        <f>(1-VLOOKUP(B30,#REF!,14,FALSE)/VLOOKUP(B30,#REF!,10,FALSE))*100</f>
        <v>#REF!</v>
      </c>
      <c r="E30" s="11" t="e">
        <f>VLOOKUP(B30,#REF!,17,FALSE)/1000</f>
        <v>#REF!</v>
      </c>
      <c r="F30" s="11" t="e">
        <f>VLOOKUP(B30,#REF!,8,FALSE)/1000</f>
        <v>#REF!</v>
      </c>
      <c r="G30" s="68" t="e">
        <f>(1-VLOOKUP(B30,#REF!,12,FALSE)/VLOOKUP(B30,#REF!,8,FALSE))*100</f>
        <v>#REF!</v>
      </c>
      <c r="H30" s="11" t="e">
        <f>VLOOKUP(B30,#REF!,15,FALSE)/1000</f>
        <v>#REF!</v>
      </c>
    </row>
    <row r="31" spans="2:10" x14ac:dyDescent="0.25">
      <c r="B31" t="s">
        <v>33</v>
      </c>
      <c r="C31" s="11" t="e">
        <f>VLOOKUP(B31,#REF!,10,FALSE)/1000</f>
        <v>#REF!</v>
      </c>
      <c r="D31" s="68" t="e">
        <f>(1-VLOOKUP(B31,#REF!,14,FALSE)/VLOOKUP(B31,#REF!,10,FALSE))*100</f>
        <v>#REF!</v>
      </c>
      <c r="E31" s="11" t="e">
        <f>VLOOKUP(B31,#REF!,17,FALSE)/1000</f>
        <v>#REF!</v>
      </c>
      <c r="F31" s="11" t="e">
        <f>VLOOKUP(B31,#REF!,8,FALSE)/1000</f>
        <v>#REF!</v>
      </c>
      <c r="G31" s="68" t="e">
        <f>(1-VLOOKUP(B31,#REF!,12,FALSE)/VLOOKUP(B31,#REF!,8,FALSE))*100</f>
        <v>#REF!</v>
      </c>
      <c r="H31" s="11" t="e">
        <f>VLOOKUP(B31,#REF!,15,FALSE)/1000</f>
        <v>#REF!</v>
      </c>
    </row>
    <row r="32" spans="2:10" x14ac:dyDescent="0.25">
      <c r="B32" t="s">
        <v>34</v>
      </c>
      <c r="C32" s="11" t="e">
        <f>VLOOKUP(B32,#REF!,10,FALSE)/1000</f>
        <v>#REF!</v>
      </c>
      <c r="D32" s="68" t="e">
        <f>(1-VLOOKUP(B32,#REF!,14,FALSE)/VLOOKUP(B32,#REF!,10,FALSE))*100</f>
        <v>#REF!</v>
      </c>
      <c r="E32" s="11" t="e">
        <f>VLOOKUP(B32,#REF!,17,FALSE)/1000</f>
        <v>#REF!</v>
      </c>
      <c r="F32" s="11" t="e">
        <f>VLOOKUP(B32,#REF!,8,FALSE)/1000</f>
        <v>#REF!</v>
      </c>
      <c r="G32" s="68" t="e">
        <f>(1-VLOOKUP(B32,#REF!,12,FALSE)/VLOOKUP(B32,#REF!,8,FALSE))*100</f>
        <v>#REF!</v>
      </c>
      <c r="H32" s="11" t="e">
        <f>VLOOKUP(B32,#REF!,15,FALSE)/1000</f>
        <v>#REF!</v>
      </c>
    </row>
    <row r="33" spans="2:10" x14ac:dyDescent="0.25">
      <c r="B33" t="s">
        <v>35</v>
      </c>
      <c r="C33" s="11" t="e">
        <f>VLOOKUP(B33,#REF!,10,FALSE)/1000</f>
        <v>#REF!</v>
      </c>
      <c r="D33" s="68" t="e">
        <f>(1-VLOOKUP(B33,#REF!,14,FALSE)/VLOOKUP(B33,#REF!,10,FALSE))*100</f>
        <v>#REF!</v>
      </c>
      <c r="E33" s="11" t="e">
        <f>VLOOKUP(B33,#REF!,17,FALSE)/1000</f>
        <v>#REF!</v>
      </c>
      <c r="F33" s="11" t="e">
        <f>VLOOKUP(B33,#REF!,8,FALSE)/1000</f>
        <v>#REF!</v>
      </c>
      <c r="G33" s="68" t="e">
        <f>(1-VLOOKUP(B33,#REF!,12,FALSE)/VLOOKUP(B33,#REF!,8,FALSE))*100</f>
        <v>#REF!</v>
      </c>
      <c r="H33" s="11" t="e">
        <f>VLOOKUP(B33,#REF!,15,FALSE)/1000</f>
        <v>#REF!</v>
      </c>
    </row>
    <row r="34" spans="2:10" x14ac:dyDescent="0.25">
      <c r="B34" t="s">
        <v>36</v>
      </c>
      <c r="C34" s="11" t="e">
        <f>VLOOKUP(B34,#REF!,10,FALSE)/1000</f>
        <v>#REF!</v>
      </c>
      <c r="D34" s="68" t="e">
        <f>(1-VLOOKUP(B34,#REF!,14,FALSE)/VLOOKUP(B34,#REF!,10,FALSE))*100</f>
        <v>#REF!</v>
      </c>
      <c r="E34" s="11" t="e">
        <f>VLOOKUP(B34,#REF!,17,FALSE)/1000</f>
        <v>#REF!</v>
      </c>
      <c r="F34" s="11" t="e">
        <f>VLOOKUP(B34,#REF!,8,FALSE)/1000</f>
        <v>#REF!</v>
      </c>
      <c r="G34" s="68" t="e">
        <f>(1-VLOOKUP(B34,#REF!,12,FALSE)/VLOOKUP(B34,#REF!,8,FALSE))*100</f>
        <v>#REF!</v>
      </c>
      <c r="H34" s="11" t="e">
        <f>VLOOKUP(B34,#REF!,15,FALSE)/1000</f>
        <v>#REF!</v>
      </c>
    </row>
    <row r="35" spans="2:10" x14ac:dyDescent="0.25">
      <c r="B35" t="s">
        <v>37</v>
      </c>
      <c r="C35" s="11" t="e">
        <f>VLOOKUP(B35,#REF!,10,FALSE)/1000</f>
        <v>#REF!</v>
      </c>
      <c r="D35" s="68" t="e">
        <f>(1-VLOOKUP(B35,#REF!,14,FALSE)/VLOOKUP(B35,#REF!,10,FALSE))*100</f>
        <v>#REF!</v>
      </c>
      <c r="E35" s="11" t="e">
        <f>VLOOKUP(B35,#REF!,17,FALSE)/1000</f>
        <v>#REF!</v>
      </c>
      <c r="F35" s="11" t="e">
        <f>VLOOKUP(B35,#REF!,8,FALSE)/1000</f>
        <v>#REF!</v>
      </c>
      <c r="G35" s="68" t="e">
        <f>(1-VLOOKUP(B35,#REF!,12,FALSE)/VLOOKUP(B35,#REF!,8,FALSE))*100</f>
        <v>#REF!</v>
      </c>
      <c r="H35" s="11" t="e">
        <f>VLOOKUP(B35,#REF!,15,FALSE)/1000</f>
        <v>#REF!</v>
      </c>
    </row>
    <row r="36" spans="2:10" x14ac:dyDescent="0.25">
      <c r="B36" t="s">
        <v>38</v>
      </c>
      <c r="C36" s="11" t="e">
        <f>VLOOKUP(B36,#REF!,10,FALSE)/1000</f>
        <v>#REF!</v>
      </c>
      <c r="D36" s="68" t="e">
        <f>(1-VLOOKUP(B36,#REF!,14,FALSE)/VLOOKUP(B36,#REF!,10,FALSE))*100</f>
        <v>#REF!</v>
      </c>
      <c r="E36" s="11" t="e">
        <f>VLOOKUP(B36,#REF!,17,FALSE)/1000</f>
        <v>#REF!</v>
      </c>
      <c r="F36" s="11" t="e">
        <f>VLOOKUP(B36,#REF!,8,FALSE)/1000</f>
        <v>#REF!</v>
      </c>
      <c r="G36" s="68" t="e">
        <f>(1-VLOOKUP(B36,#REF!,12,FALSE)/VLOOKUP(B36,#REF!,8,FALSE))*100</f>
        <v>#REF!</v>
      </c>
      <c r="H36" s="11" t="e">
        <f>VLOOKUP(B36,#REF!,15,FALSE)/1000</f>
        <v>#REF!</v>
      </c>
    </row>
    <row r="37" spans="2:10" x14ac:dyDescent="0.25">
      <c r="B37" t="s">
        <v>39</v>
      </c>
      <c r="C37" s="11" t="e">
        <f>VLOOKUP(B37,#REF!,10,FALSE)/1000</f>
        <v>#REF!</v>
      </c>
      <c r="D37" s="68" t="e">
        <f>(1-VLOOKUP(B37,#REF!,14,FALSE)/VLOOKUP(B37,#REF!,10,FALSE))*100</f>
        <v>#REF!</v>
      </c>
      <c r="E37" s="11" t="e">
        <f>VLOOKUP(B37,#REF!,17,FALSE)/1000</f>
        <v>#REF!</v>
      </c>
      <c r="F37" s="11" t="e">
        <f>VLOOKUP(B37,#REF!,8,FALSE)/1000</f>
        <v>#REF!</v>
      </c>
      <c r="G37" s="68" t="e">
        <f>(1-VLOOKUP(B37,#REF!,12,FALSE)/VLOOKUP(B37,#REF!,8,FALSE))*100</f>
        <v>#REF!</v>
      </c>
      <c r="H37" s="11" t="e">
        <f>VLOOKUP(B37,#REF!,15,FALSE)/1000</f>
        <v>#REF!</v>
      </c>
    </row>
    <row r="38" spans="2:10" s="10" customFormat="1" x14ac:dyDescent="0.25">
      <c r="B38" s="10" t="s">
        <v>40</v>
      </c>
      <c r="C38" s="12" t="e">
        <f>VLOOKUP(B38,#REF!,10,FALSE)/1000</f>
        <v>#REF!</v>
      </c>
      <c r="D38" s="69" t="e">
        <f>(1-VLOOKUP(B38,#REF!,14,FALSE)/VLOOKUP(B38,#REF!,10,FALSE))*100</f>
        <v>#REF!</v>
      </c>
      <c r="E38" s="12" t="e">
        <f>VLOOKUP(B38,#REF!,17,FALSE)/1000</f>
        <v>#REF!</v>
      </c>
      <c r="F38" s="12" t="e">
        <f>VLOOKUP(B38,#REF!,8,FALSE)/1000</f>
        <v>#REF!</v>
      </c>
      <c r="G38" s="68" t="e">
        <f>(1-VLOOKUP(B38,#REF!,12,FALSE)/VLOOKUP(B38,#REF!,8,FALSE))*100</f>
        <v>#REF!</v>
      </c>
      <c r="H38" s="12" t="e">
        <f>VLOOKUP(B38,#REF!,15,FALSE)/1000</f>
        <v>#REF!</v>
      </c>
    </row>
    <row r="39" spans="2:10" x14ac:dyDescent="0.25">
      <c r="B39" t="s">
        <v>41</v>
      </c>
      <c r="C39" s="11" t="e">
        <f>VLOOKUP(B39,#REF!,10,FALSE)/1000</f>
        <v>#REF!</v>
      </c>
      <c r="D39" s="68" t="e">
        <f>(1-VLOOKUP(B39,#REF!,14,FALSE)/VLOOKUP(B39,#REF!,10,FALSE))*100</f>
        <v>#REF!</v>
      </c>
      <c r="E39" s="11" t="e">
        <f>VLOOKUP(B39,#REF!,17,FALSE)/1000</f>
        <v>#REF!</v>
      </c>
      <c r="F39" s="11" t="e">
        <f>VLOOKUP(B39,#REF!,8,FALSE)/1000</f>
        <v>#REF!</v>
      </c>
      <c r="G39" s="68" t="e">
        <f>(1-VLOOKUP(B39,#REF!,12,FALSE)/VLOOKUP(B39,#REF!,8,FALSE))*100</f>
        <v>#REF!</v>
      </c>
      <c r="H39" s="11" t="e">
        <f>VLOOKUP(B39,#REF!,15,FALSE)/1000</f>
        <v>#REF!</v>
      </c>
    </row>
    <row r="40" spans="2:10" x14ac:dyDescent="0.25">
      <c r="B40" t="s">
        <v>92</v>
      </c>
      <c r="C40" s="11" t="e">
        <f>VLOOKUP(B40,#REF!,10,FALSE)/1000</f>
        <v>#REF!</v>
      </c>
      <c r="D40" s="68" t="e">
        <f>(1-VLOOKUP(B40,#REF!,14,FALSE)/VLOOKUP(B40,#REF!,10,FALSE))*100</f>
        <v>#REF!</v>
      </c>
      <c r="E40" s="11">
        <v>0</v>
      </c>
      <c r="F40" s="11">
        <v>0</v>
      </c>
      <c r="G40" s="70" t="s">
        <v>93</v>
      </c>
      <c r="H40" s="11">
        <v>0</v>
      </c>
    </row>
    <row r="41" spans="2:10" x14ac:dyDescent="0.25">
      <c r="B41" t="s">
        <v>42</v>
      </c>
      <c r="C41">
        <v>46.058999999999997</v>
      </c>
      <c r="D41" s="68">
        <v>29.750971579930084</v>
      </c>
      <c r="E41" t="s">
        <v>83</v>
      </c>
      <c r="F41">
        <v>19.584</v>
      </c>
      <c r="G41" s="68">
        <v>27.736928104575163</v>
      </c>
      <c r="H41" t="s">
        <v>83</v>
      </c>
      <c r="J41">
        <v>0.27736928104575165</v>
      </c>
    </row>
    <row r="42" spans="2:10" x14ac:dyDescent="0.25">
      <c r="B42" t="s">
        <v>44</v>
      </c>
      <c r="C42">
        <v>370</v>
      </c>
      <c r="D42" s="68">
        <v>0</v>
      </c>
      <c r="E42" t="s">
        <v>83</v>
      </c>
      <c r="F42">
        <v>164</v>
      </c>
      <c r="G42" s="68">
        <v>0</v>
      </c>
      <c r="H42" t="s">
        <v>83</v>
      </c>
    </row>
    <row r="43" spans="2:10" x14ac:dyDescent="0.25">
      <c r="B43" t="s">
        <v>45</v>
      </c>
      <c r="C43">
        <v>0</v>
      </c>
      <c r="D43" s="68" t="e">
        <v>#DIV/0!</v>
      </c>
      <c r="E43" t="s">
        <v>83</v>
      </c>
      <c r="F43">
        <v>0</v>
      </c>
      <c r="G43" s="68" t="e">
        <v>#DIV/0!</v>
      </c>
      <c r="H43" t="s">
        <v>83</v>
      </c>
    </row>
    <row r="44" spans="2:10" x14ac:dyDescent="0.25">
      <c r="B44" t="s">
        <v>46</v>
      </c>
      <c r="C44">
        <v>0</v>
      </c>
      <c r="D44" s="68" t="e">
        <v>#DIV/0!</v>
      </c>
      <c r="E44" t="s">
        <v>83</v>
      </c>
      <c r="F44">
        <v>0</v>
      </c>
      <c r="G44" s="68" t="e">
        <v>#DIV/0!</v>
      </c>
      <c r="H44" t="s">
        <v>83</v>
      </c>
    </row>
    <row r="45" spans="2:10" x14ac:dyDescent="0.25">
      <c r="B45" t="s">
        <v>47</v>
      </c>
      <c r="C45">
        <v>61.265000000000001</v>
      </c>
      <c r="D45" s="68">
        <v>13.588508936586962</v>
      </c>
      <c r="E45" t="s">
        <v>83</v>
      </c>
      <c r="F45">
        <v>38.728000000000002</v>
      </c>
      <c r="G45" s="68">
        <v>11.490394546581284</v>
      </c>
      <c r="H45" t="s">
        <v>83</v>
      </c>
    </row>
    <row r="46" spans="2:10" x14ac:dyDescent="0.25">
      <c r="B46" t="s">
        <v>48</v>
      </c>
      <c r="C46">
        <v>0</v>
      </c>
      <c r="D46" s="68" t="e">
        <v>#DIV/0!</v>
      </c>
      <c r="E46" t="s">
        <v>83</v>
      </c>
      <c r="F46">
        <v>0</v>
      </c>
      <c r="G46" s="68" t="e">
        <v>#DIV/0!</v>
      </c>
      <c r="H46" t="s">
        <v>83</v>
      </c>
    </row>
    <row r="47" spans="2:10" x14ac:dyDescent="0.25">
      <c r="B47" t="s">
        <v>49</v>
      </c>
      <c r="C47">
        <v>0</v>
      </c>
      <c r="D47" s="68" t="e">
        <v>#DIV/0!</v>
      </c>
      <c r="E47" t="s">
        <v>83</v>
      </c>
      <c r="F47">
        <v>0</v>
      </c>
      <c r="G47" s="68" t="e">
        <v>#DIV/0!</v>
      </c>
      <c r="H47" t="s">
        <v>83</v>
      </c>
    </row>
    <row r="48" spans="2:10" x14ac:dyDescent="0.25">
      <c r="B48" t="s">
        <v>50</v>
      </c>
      <c r="C48">
        <v>0</v>
      </c>
      <c r="D48" s="68" t="e">
        <v>#DIV/0!</v>
      </c>
      <c r="E48" t="s">
        <v>83</v>
      </c>
      <c r="F48">
        <v>0</v>
      </c>
      <c r="G48" s="68" t="e">
        <v>#DIV/0!</v>
      </c>
      <c r="H48" t="s">
        <v>83</v>
      </c>
    </row>
    <row r="49" spans="2:8" x14ac:dyDescent="0.25">
      <c r="B49" t="s">
        <v>51</v>
      </c>
      <c r="C49">
        <v>0</v>
      </c>
      <c r="D49" s="68" t="e">
        <v>#DIV/0!</v>
      </c>
      <c r="E49" t="s">
        <v>83</v>
      </c>
      <c r="F49">
        <v>0</v>
      </c>
      <c r="G49" s="68" t="e">
        <v>#DIV/0!</v>
      </c>
      <c r="H49" t="s">
        <v>83</v>
      </c>
    </row>
    <row r="50" spans="2:8" x14ac:dyDescent="0.25">
      <c r="B50" t="s">
        <v>52</v>
      </c>
      <c r="C50">
        <v>0</v>
      </c>
      <c r="D50" s="68" t="e">
        <v>#DIV/0!</v>
      </c>
      <c r="E50" t="s">
        <v>83</v>
      </c>
      <c r="F50">
        <v>0</v>
      </c>
      <c r="G50" s="68" t="e">
        <v>#DIV/0!</v>
      </c>
      <c r="H50" t="s">
        <v>83</v>
      </c>
    </row>
    <row r="51" spans="2:8" x14ac:dyDescent="0.25">
      <c r="B51" t="s">
        <v>53</v>
      </c>
      <c r="C51">
        <v>114.47272835999999</v>
      </c>
      <c r="D51" s="68">
        <v>48.58029089261413</v>
      </c>
      <c r="E51" t="s">
        <v>83</v>
      </c>
      <c r="F51">
        <v>93.614999999999995</v>
      </c>
      <c r="G51" s="68">
        <v>46.020402713240408</v>
      </c>
      <c r="H51" t="s">
        <v>83</v>
      </c>
    </row>
    <row r="52" spans="2:8" x14ac:dyDescent="0.25">
      <c r="B52" t="s">
        <v>54</v>
      </c>
      <c r="C52">
        <v>0</v>
      </c>
      <c r="D52" s="68" t="e">
        <v>#DIV/0!</v>
      </c>
      <c r="E52" t="s">
        <v>83</v>
      </c>
      <c r="F52">
        <v>0</v>
      </c>
      <c r="G52" s="68" t="e">
        <v>#DIV/0!</v>
      </c>
      <c r="H52" t="s">
        <v>83</v>
      </c>
    </row>
    <row r="53" spans="2:8" x14ac:dyDescent="0.25">
      <c r="B53" t="s">
        <v>55</v>
      </c>
      <c r="C53">
        <v>0</v>
      </c>
      <c r="D53" s="68" t="e">
        <v>#DIV/0!</v>
      </c>
      <c r="E53" t="s">
        <v>83</v>
      </c>
      <c r="F53">
        <v>0</v>
      </c>
      <c r="G53" s="68" t="e">
        <v>#DIV/0!</v>
      </c>
      <c r="H53" t="s">
        <v>83</v>
      </c>
    </row>
    <row r="54" spans="2:8" x14ac:dyDescent="0.25">
      <c r="B54" t="s">
        <v>56</v>
      </c>
      <c r="C54">
        <v>0</v>
      </c>
      <c r="D54" s="68" t="e">
        <v>#DIV/0!</v>
      </c>
      <c r="E54" t="s">
        <v>83</v>
      </c>
      <c r="F54">
        <v>0</v>
      </c>
      <c r="G54" s="68" t="e">
        <v>#DIV/0!</v>
      </c>
      <c r="H54" t="s">
        <v>83</v>
      </c>
    </row>
    <row r="55" spans="2:8" x14ac:dyDescent="0.25">
      <c r="B55" t="s">
        <v>57</v>
      </c>
      <c r="C55">
        <v>0</v>
      </c>
      <c r="D55" s="68" t="e">
        <v>#DIV/0!</v>
      </c>
      <c r="E55" t="s">
        <v>83</v>
      </c>
      <c r="F55">
        <v>0</v>
      </c>
      <c r="G55" s="68" t="e">
        <v>#DIV/0!</v>
      </c>
      <c r="H55" t="s">
        <v>83</v>
      </c>
    </row>
    <row r="56" spans="2:8" x14ac:dyDescent="0.25">
      <c r="B56" t="s">
        <v>58</v>
      </c>
      <c r="C56">
        <v>0</v>
      </c>
      <c r="D56" s="68" t="e">
        <v>#DIV/0!</v>
      </c>
      <c r="E56" t="s">
        <v>83</v>
      </c>
      <c r="F56">
        <v>0</v>
      </c>
      <c r="G56" s="68" t="e">
        <v>#DIV/0!</v>
      </c>
      <c r="H56" t="s">
        <v>83</v>
      </c>
    </row>
    <row r="57" spans="2:8" x14ac:dyDescent="0.25">
      <c r="B57" t="s">
        <v>59</v>
      </c>
      <c r="C57">
        <v>0</v>
      </c>
      <c r="D57" s="68" t="e">
        <v>#DIV/0!</v>
      </c>
      <c r="E57" t="s">
        <v>83</v>
      </c>
      <c r="F57">
        <v>0</v>
      </c>
      <c r="G57" s="68" t="e">
        <v>#DIV/0!</v>
      </c>
      <c r="H57" t="s">
        <v>83</v>
      </c>
    </row>
    <row r="58" spans="2:8" x14ac:dyDescent="0.25">
      <c r="B58" t="s">
        <v>60</v>
      </c>
      <c r="C58">
        <v>0</v>
      </c>
      <c r="D58" s="68" t="e">
        <v>#DIV/0!</v>
      </c>
      <c r="E58" t="s">
        <v>83</v>
      </c>
      <c r="F58">
        <v>0</v>
      </c>
      <c r="G58" s="68" t="e">
        <v>#DIV/0!</v>
      </c>
      <c r="H58" t="s">
        <v>83</v>
      </c>
    </row>
    <row r="59" spans="2:8" x14ac:dyDescent="0.25">
      <c r="B59" t="s">
        <v>84</v>
      </c>
      <c r="C59">
        <v>379.46904700000005</v>
      </c>
      <c r="D59" s="68">
        <v>4.3822038006699486</v>
      </c>
      <c r="E59" t="s">
        <v>83</v>
      </c>
      <c r="F59">
        <v>62.057000000000002</v>
      </c>
      <c r="G59" s="68">
        <v>14.501184394991707</v>
      </c>
      <c r="H59" t="s">
        <v>83</v>
      </c>
    </row>
    <row r="60" spans="2:8" x14ac:dyDescent="0.25">
      <c r="B60" t="s">
        <v>61</v>
      </c>
      <c r="C60">
        <v>0</v>
      </c>
      <c r="D60" s="68" t="e">
        <v>#DIV/0!</v>
      </c>
      <c r="E60" t="s">
        <v>83</v>
      </c>
      <c r="F60">
        <v>0</v>
      </c>
      <c r="G60" s="68" t="e">
        <v>#DIV/0!</v>
      </c>
      <c r="H60" t="s">
        <v>83</v>
      </c>
    </row>
    <row r="61" spans="2:8" x14ac:dyDescent="0.25">
      <c r="B61" t="s">
        <v>62</v>
      </c>
      <c r="C61">
        <v>3.3849999999999998</v>
      </c>
      <c r="D61" s="68">
        <v>84.756277695716392</v>
      </c>
      <c r="E61" t="s">
        <v>83</v>
      </c>
      <c r="F61">
        <v>3.2639999999999998</v>
      </c>
      <c r="G61" s="68">
        <v>86.887254901960787</v>
      </c>
      <c r="H61" t="s">
        <v>83</v>
      </c>
    </row>
    <row r="62" spans="2:8" x14ac:dyDescent="0.25">
      <c r="B62" t="s">
        <v>63</v>
      </c>
      <c r="C62">
        <v>6.9580000000000002</v>
      </c>
      <c r="D62" s="68">
        <v>100</v>
      </c>
      <c r="E62" t="s">
        <v>83</v>
      </c>
      <c r="F62">
        <v>6.9580000000000002</v>
      </c>
      <c r="G62" s="68">
        <v>100</v>
      </c>
      <c r="H62" t="s">
        <v>83</v>
      </c>
    </row>
    <row r="63" spans="2:8" x14ac:dyDescent="0.25">
      <c r="B63" t="s">
        <v>64</v>
      </c>
      <c r="C63">
        <v>0</v>
      </c>
      <c r="D63" s="68" t="e">
        <v>#DIV/0!</v>
      </c>
      <c r="E63" t="s">
        <v>83</v>
      </c>
      <c r="F63">
        <v>0</v>
      </c>
      <c r="G63" s="68" t="e">
        <v>#DIV/0!</v>
      </c>
      <c r="H63" t="s">
        <v>83</v>
      </c>
    </row>
    <row r="64" spans="2:8" x14ac:dyDescent="0.25">
      <c r="B64" t="s">
        <v>65</v>
      </c>
      <c r="C64">
        <v>0</v>
      </c>
      <c r="D64" s="68" t="e">
        <v>#DIV/0!</v>
      </c>
      <c r="E64" t="s">
        <v>83</v>
      </c>
      <c r="F64">
        <v>0</v>
      </c>
      <c r="G64" s="68" t="e">
        <v>#DIV/0!</v>
      </c>
      <c r="H64" t="s">
        <v>83</v>
      </c>
    </row>
    <row r="65" spans="2:8" x14ac:dyDescent="0.25">
      <c r="B65" t="s">
        <v>66</v>
      </c>
      <c r="C65">
        <v>0</v>
      </c>
      <c r="D65" s="68" t="e">
        <v>#DIV/0!</v>
      </c>
      <c r="E65" t="s">
        <v>83</v>
      </c>
      <c r="F65">
        <v>0</v>
      </c>
      <c r="G65" s="68" t="e">
        <v>#DIV/0!</v>
      </c>
      <c r="H65" t="s">
        <v>83</v>
      </c>
    </row>
    <row r="66" spans="2:8" x14ac:dyDescent="0.25">
      <c r="B66" t="s">
        <v>67</v>
      </c>
      <c r="C66">
        <v>0</v>
      </c>
      <c r="D66" s="68" t="e">
        <v>#DIV/0!</v>
      </c>
      <c r="E66" t="s">
        <v>83</v>
      </c>
      <c r="F66">
        <v>0</v>
      </c>
      <c r="G66" s="68" t="e">
        <v>#DIV/0!</v>
      </c>
      <c r="H66" t="s">
        <v>83</v>
      </c>
    </row>
    <row r="67" spans="2:8" x14ac:dyDescent="0.25">
      <c r="B67" t="s">
        <v>68</v>
      </c>
      <c r="C67">
        <v>0</v>
      </c>
      <c r="D67" s="68" t="e">
        <v>#DIV/0!</v>
      </c>
      <c r="E67" t="s">
        <v>83</v>
      </c>
      <c r="F67">
        <v>0</v>
      </c>
      <c r="G67" s="68" t="e">
        <v>#DIV/0!</v>
      </c>
      <c r="H67" t="s">
        <v>83</v>
      </c>
    </row>
    <row r="68" spans="2:8" x14ac:dyDescent="0.25">
      <c r="B68" t="s">
        <v>69</v>
      </c>
      <c r="C68">
        <v>0</v>
      </c>
      <c r="D68" s="68" t="e">
        <v>#DIV/0!</v>
      </c>
      <c r="E68" t="s">
        <v>83</v>
      </c>
      <c r="F68">
        <v>0</v>
      </c>
      <c r="G68" s="68" t="e">
        <v>#DIV/0!</v>
      </c>
      <c r="H68" t="s">
        <v>83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Т1</vt:lpstr>
      <vt:lpstr>Табл1</vt:lpstr>
      <vt:lpstr>Т2</vt:lpstr>
      <vt:lpstr>Табл2</vt:lpstr>
      <vt:lpstr>Т3</vt:lpstr>
      <vt:lpstr>Т4</vt:lpstr>
      <vt:lpstr>Т5</vt:lpstr>
      <vt:lpstr>Т6</vt:lpstr>
      <vt:lpstr>Т7</vt:lpstr>
      <vt:lpstr>Табл7-</vt:lpstr>
      <vt:lpstr>Т8</vt:lpstr>
      <vt:lpstr>Т9-1</vt:lpstr>
      <vt:lpstr>Табл9-1</vt:lpstr>
      <vt:lpstr>Т10-1</vt:lpstr>
      <vt:lpstr>Табл10-1</vt:lpstr>
      <vt:lpstr>Т11</vt:lpstr>
      <vt:lpstr>Табл3</vt:lpstr>
      <vt:lpstr>Т12</vt:lpstr>
      <vt:lpstr>Т13</vt:lpstr>
      <vt:lpstr>Табл4</vt:lpstr>
      <vt:lpstr>Табл5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2023-06-20T11:42:49Z</dcterms:modified>
</cp:coreProperties>
</file>