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2\Итоги 1пг2022\Рэнкинги\"/>
    </mc:Choice>
  </mc:AlternateContent>
  <xr:revisionPtr revIDLastSave="0" documentId="13_ncr:1_{86ECAABE-5A1F-4044-9C3C-CA7EF466C2B6}" xr6:coauthVersionLast="47" xr6:coauthVersionMax="47" xr10:uidLastSave="{00000000-0000-0000-0000-000000000000}"/>
  <bookViews>
    <workbookView xWindow="20370" yWindow="-120" windowWidth="29040" windowHeight="15840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4" sheetId="8" state="hidden" r:id="rId6"/>
    <sheet name="Т5" sheetId="12" state="hidden" r:id="rId7"/>
    <sheet name="Т6" sheetId="16" state="hidden" r:id="rId8"/>
    <sheet name="Т7" sheetId="18" state="hidden" r:id="rId9"/>
    <sheet name="Табл7-" sheetId="19" state="hidden" r:id="rId10"/>
    <sheet name="Т8" sheetId="21" state="hidden" r:id="rId11"/>
    <sheet name="Т9-1" sheetId="23" state="hidden" r:id="rId12"/>
    <sheet name="Табл9-1" sheetId="24" state="hidden" r:id="rId13"/>
    <sheet name="Т10-1" sheetId="26" state="hidden" r:id="rId14"/>
    <sheet name="Табл10-1" sheetId="29" state="hidden" r:id="rId15"/>
    <sheet name="Т11" sheetId="30" state="hidden" r:id="rId16"/>
    <sheet name="Табл3" sheetId="31" r:id="rId17"/>
    <sheet name="Т12" sheetId="32" state="hidden" r:id="rId18"/>
    <sheet name="Т13" sheetId="37" state="hidden" r:id="rId19"/>
    <sheet name="Табл4" sheetId="38" r:id="rId20"/>
  </sheets>
  <definedNames>
    <definedName name="_xlnm._FilterDatabase" localSheetId="1" hidden="1">Табл1!$A$3:$AT$86</definedName>
    <definedName name="_xlnm._FilterDatabase" localSheetId="3" hidden="1">Табл2!$A$3:$AG$3</definedName>
    <definedName name="_xlnm._FilterDatabase" localSheetId="16" hidden="1">Табл3!$A$2:$K$2</definedName>
    <definedName name="_xlnm._FilterDatabase" localSheetId="19" hidden="1">Табл4!$A$2:$F$2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7" l="1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28" i="32"/>
  <c r="E23" i="32"/>
  <c r="E17" i="32"/>
  <c r="E5" i="32"/>
  <c r="E6" i="32"/>
  <c r="E18" i="32"/>
  <c r="E22" i="32"/>
  <c r="E29" i="32"/>
  <c r="E30" i="32" l="1"/>
  <c r="E31" i="32"/>
  <c r="E25" i="32"/>
  <c r="E20" i="32"/>
  <c r="E14" i="32"/>
  <c r="E8" i="32"/>
  <c r="E4" i="32"/>
  <c r="E27" i="32"/>
  <c r="E21" i="32"/>
  <c r="E15" i="32"/>
  <c r="E9" i="32"/>
  <c r="E11" i="32"/>
  <c r="E16" i="32"/>
  <c r="E24" i="32"/>
  <c r="E7" i="32"/>
  <c r="E12" i="32"/>
  <c r="E13" i="32"/>
  <c r="E3" i="32"/>
  <c r="E10" i="32"/>
  <c r="E26" i="32"/>
  <c r="E19" i="32"/>
  <c r="G26" i="18" l="1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E5" i="29" l="1"/>
  <c r="E3" i="29"/>
  <c r="E4" i="29"/>
  <c r="G6" i="24" l="1"/>
  <c r="G5" i="24"/>
  <c r="G4" i="24"/>
  <c r="H5" i="24"/>
  <c r="H4" i="24"/>
  <c r="C39" i="21" l="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D36" i="19" l="1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I45" i="19" l="1"/>
  <c r="I4" i="19"/>
  <c r="I35" i="19"/>
  <c r="I44" i="19"/>
  <c r="I41" i="19"/>
  <c r="I34" i="19"/>
  <c r="I48" i="19"/>
  <c r="I47" i="19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C68" i="4"/>
  <c r="C68" i="1" l="1"/>
  <c r="I4" i="6" l="1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15" i="4" l="1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</calcChain>
</file>

<file path=xl/sharedStrings.xml><?xml version="1.0" encoding="utf-8"?>
<sst xmlns="http://schemas.openxmlformats.org/spreadsheetml/2006/main" count="1364" uniqueCount="274">
  <si>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</si>
  <si>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</si>
  <si>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</si>
  <si>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</si>
  <si>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</si>
  <si>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</si>
  <si>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</si>
  <si>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</si>
  <si>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</si>
  <si>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</si>
  <si>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</si>
  <si>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</si>
  <si>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</si>
  <si>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</si>
  <si>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</si>
  <si>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</si>
  <si>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</si>
  <si>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</si>
  <si>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</si>
  <si>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</si>
  <si>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</si>
  <si>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</si>
  <si>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</si>
  <si>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</si>
  <si>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</si>
  <si>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</si>
  <si>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</si>
  <si>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</si>
  <si>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</si>
  <si>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</si>
  <si>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</si>
  <si>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</si>
  <si>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</si>
  <si>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</si>
  <si>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</si>
  <si>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</si>
  <si>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</si>
  <si>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</si>
  <si>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</si>
  <si>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</si>
  <si>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</si>
  <si>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</si>
  <si>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</si>
  <si>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</si>
  <si>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</si>
  <si>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</si>
  <si>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</si>
  <si>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</si>
  <si>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</si>
  <si>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</si>
  <si>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</si>
  <si>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</si>
  <si>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</si>
  <si>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</si>
  <si>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</si>
  <si>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</si>
  <si>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</si>
  <si>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</si>
  <si>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</si>
  <si>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</si>
  <si>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</si>
  <si>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</si>
  <si>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</si>
  <si>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</si>
  <si>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</si>
  <si>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</si>
  <si>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</si>
  <si>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</si>
  <si>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</si>
  <si>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</si>
  <si>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</si>
  <si>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</si>
  <si>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</si>
  <si>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</si>
  <si>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</si>
  <si>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</si>
  <si>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</si>
  <si>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</si>
  <si>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</si>
  <si>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</si>
  <si>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</si>
  <si>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</si>
  <si>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</si>
  <si>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н/д</t>
  </si>
  <si>
    <t>МигКредит</t>
  </si>
  <si>
    <t>На 01.07.21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</si>
  <si>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</si>
  <si>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</si>
  <si>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</si>
  <si>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</si>
  <si>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</si>
  <si>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</si>
  <si>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</si>
  <si>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</si>
  <si>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</si>
  <si>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</si>
  <si>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</si>
  <si>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</si>
  <si>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</si>
  <si>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</si>
  <si>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</si>
  <si>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</si>
  <si>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</si>
  <si>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</si>
  <si>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</si>
  <si>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</si>
  <si>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</si>
  <si>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</si>
  <si>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</si>
  <si>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</si>
  <si>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</si>
  <si>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</si>
  <si>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</si>
  <si>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</si>
  <si>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</si>
  <si>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</si>
  <si>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</si>
  <si>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</si>
  <si>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</si>
  <si>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</si>
  <si>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</si>
  <si>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</si>
  <si>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</si>
  <si>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</si>
  <si>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</si>
  <si>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</si>
  <si>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</si>
  <si>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</si>
  <si>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</si>
  <si>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</si>
  <si>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</si>
  <si>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</si>
  <si>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0278200683</t>
  </si>
  <si>
    <t>7325081622, 7702820127</t>
  </si>
  <si>
    <t>7838500558, 7838031377</t>
  </si>
  <si>
    <t>7728771940, 7725850061</t>
  </si>
  <si>
    <t>1326960625, 1326211337</t>
  </si>
  <si>
    <t>0571035840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</si>
  <si>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</si>
  <si>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</si>
  <si>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</si>
  <si>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</si>
  <si>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</si>
  <si>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</si>
  <si>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</si>
  <si>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</si>
  <si>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</si>
  <si>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</si>
  <si>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Портфель PDL, млн руб.</t>
  </si>
  <si>
    <t>Портфель IL, млн руб.</t>
  </si>
  <si>
    <t>ПОРТФЕЛЬ МИКРОЗАЙМОВ ИТОГО, млн руб.</t>
  </si>
  <si>
    <t>Портфель SME, млн руб.</t>
  </si>
  <si>
    <t>Портфель SME без NPL90+, млн руб.</t>
  </si>
  <si>
    <t>Портфель займов вне 151-ФЗ (свыше 5 млн руб.)</t>
  </si>
  <si>
    <t>Место в рэнкинге за 2021</t>
  </si>
  <si>
    <t>ИНН</t>
  </si>
  <si>
    <t>Фонд поддержки предпринимательства Республики Татарстан</t>
  </si>
  <si>
    <t>Московский областной фонд микрофинансирования</t>
  </si>
  <si>
    <t>ФСРМСП (Владимирская область)</t>
  </si>
  <si>
    <t>Красноярский краевой центр развития бизнеса и микрокредитная компания</t>
  </si>
  <si>
    <t>Фонд развития предпринимательства Воронежской области</t>
  </si>
  <si>
    <t>Фонд содействия кредитованию малого и среднего предпринимательства Тверской области </t>
  </si>
  <si>
    <t>Ивановский фонд поддержки предпринимательства</t>
  </si>
  <si>
    <t>Фонд микрокредитования субъектов МП Саратовской области</t>
  </si>
  <si>
    <t>Фонд поддержки МСП Республики Алтай</t>
  </si>
  <si>
    <t>Якшур-Бодьинский фонд поддержки предпринимательства (Республика Удмуртия)</t>
  </si>
  <si>
    <t>Микрофинансовая компания предпринимательского финансирования Пермского края</t>
  </si>
  <si>
    <t>5902198365</t>
  </si>
  <si>
    <t>Фонд гарантий и развития предпринимательства Псковской области</t>
  </si>
  <si>
    <t>Тульский областной фонд поддержки МП</t>
  </si>
  <si>
    <t>Гарантийный фонд Самарской области</t>
  </si>
  <si>
    <t>Фонд поддержки предпринимательства и промышленности Ленинградской области</t>
  </si>
  <si>
    <t>Государственный фонд поддержки предпринимательства Калужской области</t>
  </si>
  <si>
    <t>Фонд развития предпринимательства и промышленности Приморского края</t>
  </si>
  <si>
    <t>Фонд микрофинансирования предпринимательства Волгоградской области</t>
  </si>
  <si>
    <t>Микрокредитная компания Костромской области</t>
  </si>
  <si>
    <t>ГФМК Республики Хакасия</t>
  </si>
  <si>
    <t>6027123709</t>
  </si>
  <si>
    <t>2721052016</t>
  </si>
  <si>
    <t>6315007931</t>
  </si>
  <si>
    <t>Фонд микрофинансирования субъектов МСП Севастополя</t>
  </si>
  <si>
    <t>9204014946</t>
  </si>
  <si>
    <t>4704104363</t>
  </si>
  <si>
    <t>7325096925</t>
  </si>
  <si>
    <t>4027015435</t>
  </si>
  <si>
    <t>2540256748</t>
  </si>
  <si>
    <t>3444265068</t>
  </si>
  <si>
    <t>4401062636</t>
  </si>
  <si>
    <t>7536165141</t>
  </si>
  <si>
    <t>1901098681</t>
  </si>
  <si>
    <t>6829151813, 6829127793</t>
  </si>
  <si>
    <t>Фонд поддержки предпринимательства Тамбовской области и Фонд содействия кредитованию МСП Тамбовской области</t>
  </si>
  <si>
    <t>Фонд развития и финансирования предпринимательства (Ульяновская область)</t>
  </si>
  <si>
    <t>Портфель POS, млн руб.</t>
  </si>
  <si>
    <t>Портфель POS без NPL90+, млн руб.</t>
  </si>
  <si>
    <t>Денежная единица (Акс Финанс)</t>
  </si>
  <si>
    <t>3123449916</t>
  </si>
  <si>
    <t> 7724889891</t>
  </si>
  <si>
    <t>ГК МигКредит (включая Папа Финанс)</t>
  </si>
  <si>
    <t>Мани Капитал (бывш. Микро Капитал Руссия)</t>
  </si>
  <si>
    <t>6316103050</t>
  </si>
  <si>
    <t>3664223480, 6162070130, 9201526872, 6162073437</t>
  </si>
  <si>
    <t>-</t>
  </si>
  <si>
    <t>Автономная некоммерческая организация "МКК Чукотского автономного округа"</t>
  </si>
  <si>
    <t>Алтайский фонд финансирования предпринимательства (Алтайский Край)</t>
  </si>
  <si>
    <t>3250690063, 3257065816, 3250056643</t>
  </si>
  <si>
    <t>Фонд поддержки МСП «Брянская Микрокредитная Компания», Фонд развития МСП Брянской области и Брянский микрофинансовый фонд «Новый Мир»</t>
  </si>
  <si>
    <t>АРСГиМ для субъектов МСП Республики Калмыкия и Центр развития предпринимательства Республики Калмыкия</t>
  </si>
  <si>
    <t>0816038986, 0816010878</t>
  </si>
  <si>
    <t>Фонд «МКК Еврейской автономной области»</t>
  </si>
  <si>
    <t>МКК Магаданской области</t>
  </si>
  <si>
    <t>Ростовский муниципальный ФПП и Муниципальный ФМРиПП Октябрьского района Ростовской области</t>
  </si>
  <si>
    <t>6164074612, 6125019760</t>
  </si>
  <si>
    <t>Фонд ППиПГ Ненецкого автономного округа</t>
  </si>
  <si>
    <t>Фонд микрофинансирования Тюменской области</t>
  </si>
  <si>
    <t>Центр кредитной поддержки предпринимательства Амурской области</t>
  </si>
  <si>
    <t>Займиго</t>
  </si>
  <si>
    <t>Портфель займов вне 151-ФЗ (свыше 5 млн руб.)*</t>
  </si>
  <si>
    <t>*Агентство учитывает для целей настоящего рэнкинга только займы свыше 5 млн руб. неаффилированным клиентам, выданные в рамках потокового кредитования клиентов сегмента МСБ. Кэптивные займы (например, перераспределение ликвидности внутри группы компаний) не учитываются.</t>
  </si>
  <si>
    <t>Таблица 1. Рэнкинг МФО по общему размеру портфеля микрозаймов на 01.07.2022 (тело долга с учетом просроченной задолженности до вычета резервов)</t>
  </si>
  <si>
    <t>Место в рэнкинге на 01.07.22</t>
  </si>
  <si>
    <t>На 01.07.2022</t>
  </si>
  <si>
    <t>На 01.07.2021</t>
  </si>
  <si>
    <t>ГК Финбридж (бывш. Деньги Сразу)**</t>
  </si>
  <si>
    <t>За 1пг2022</t>
  </si>
  <si>
    <t>Таблица 2. Рэнкинг МФО по объему выданных микрозаймов за1пг2022</t>
  </si>
  <si>
    <t>За 1пг2021</t>
  </si>
  <si>
    <t>ВЫДАЧИ МИКРОЗАЙМОВ за 1пг2022, млн руб.</t>
  </si>
  <si>
    <t>Объем выданных PDL, млн руб.</t>
  </si>
  <si>
    <t>ПДН&gt;0.8 в общем объёме выдач PDL, %</t>
  </si>
  <si>
    <t>Уровень одобрения по заявкам новых клиентов, %</t>
  </si>
  <si>
    <t>Объем выданных IL, млн руб.</t>
  </si>
  <si>
    <t>ПДН&gt;0.8 в общем объёме выдач IL, %</t>
  </si>
  <si>
    <t>Объем выданных POS, млн руб.</t>
  </si>
  <si>
    <t>Объем выданных SME, млн руб.</t>
  </si>
  <si>
    <t>Эффективность сборов ОД через 3 месяца после месяца выдачи (взвешенно IL за 2пг2021), %</t>
  </si>
  <si>
    <t>Эффективность сборов ОД через 3 месяца после месяца выдачи (взвешенно PDL за 2пг2021), %</t>
  </si>
  <si>
    <t>Эффективность сборов ОД через 3 месяца после окончания месяца выдачи (взвешенно PDL за 1пг2021), %</t>
  </si>
  <si>
    <t>Эффективность сборов ОД через 3 месяца после окончания месяца выдачи (взвешенно IL за 1пг2021), %</t>
  </si>
  <si>
    <t>ВЫДАЧИ МИКРОЗАЙМОВ за 1пг2021, млн руб.</t>
  </si>
  <si>
    <t>Таблица 3. Рэнкинг МФО по объему чистой прибыли за 1пг2022 (приведены данные только тех МФО, которые раскрыли соответствующие данные в анкете)</t>
  </si>
  <si>
    <t>Место в рэнкинге за 1пг2022</t>
  </si>
  <si>
    <t>Чистая прибыль за 1пг2022, млн руб.</t>
  </si>
  <si>
    <t>Чистая прибыль за 1пг2021, млн руб.</t>
  </si>
  <si>
    <t xml:space="preserve">**Портфель PDL-микрозаймов на балансе ООО "МКК СКОРОСТЬ ФИНАНС" - 1 619 млн руб. на 01.07.2022 и 1 378 млн руб. на 01.07.2021, портфель PDL без NPL90+ составил 118 / 201 млн руб. соответственно. Портфель PDL на балансе ООО «МИКРОКРЕДИТНАЯ КОМПАНИЯ УНИВЕРСАЛЬНОГО ФИНАНСИРОВАНИЯ» - 3 831 млн руб. на 01.07.2022 и 2 518 млн руб. на 01.07.2021 соответственно, портфель без NPL90+ составил 1 029 / 858 млн руб. Портфель PDL на балансе ООО "МФК НОВОЕ ФИНАНСИРОВАНИЕ" составил 1 972 / 869, без учёта NPL90+ составил 386 / 593 млн руб.  Портфель PDL на балансе ООО "МКК КАНГРИЯ" составил 814 / 392, без учёта NPL90+ составил 254 / 246 млн руб. Портфель IL-микрозаймов на балансе ООО "МКК СКОРОСТЬ ФИНАНС" - 1 445 млн руб. на 01.07.2022 и 895 млн руб. на 01.07.2021, без учёта NPL90+ составил 523 и 431 млн руб. соответственно. Портфель IL на балансе ООО «МИКРОКРЕДИТНАЯ КОМПАНИЯ УНИВЕРСАЛЬНОГО ФИНАНСИРОВАНИЯ» - 1 258 млн руб. на 01.07.2022 и 581 млн руб. на 01.07.2021, без учёта NPL90+ составил 468 и 325 млн руб. соответственно. Портфель IL на балансе ООО "МФК НОВОЕ ФИНАНСИРОВАНИЕ" составил 481 / 149, без учёта NPL90+ составил 134 / 67 млн руб. Портфель IL на балансе ООО "МКК КАНГАРИЯ" составил 14 / 0, без учёта NPL90+ составил 11 / 0 млн руб. Информация о портфеле на балансе других компаний не предоставлена, поскольку позиционируется как нематериальная. </t>
  </si>
  <si>
    <t>САММИТ</t>
  </si>
  <si>
    <t>Таблица 4. Рэнкинг МФО по абсолютному размеру регулятивного капитала на 01.07.2022</t>
  </si>
  <si>
    <t>Объем собственного капитала на 01.07.22, млн руб.</t>
  </si>
  <si>
    <t>Джой Мани</t>
  </si>
  <si>
    <t>5407496776</t>
  </si>
  <si>
    <t>ГК Eqvanta (Быстроденьги, Турбозайм, ВСЕГДА В ПЛЮСЕ)</t>
  </si>
  <si>
    <t>7325081622, 7702820127, 7713473700</t>
  </si>
  <si>
    <t>Займ Онлайн (Pay P.S.)</t>
  </si>
  <si>
    <t>7703769314</t>
  </si>
  <si>
    <t>ГК Summit (Саммит и ДоброЗайм)****</t>
  </si>
  <si>
    <t>****Начиная с отчётной даты 01.07.2022 весь портфель микрозаймов PDL и IL группы сконцентрирован на двух юридических лицах, преимущественно в ООО МФК "САММИТ". Портфель PDL-микрозаймов на балансе ООО МФК "САММИТ" - 177 млн руб. на 01.07.2022 и 69 млн руб. на 01.07.2021, портфель PDL без NPL90+ составил 77 / 43 млн руб. соответственно. Портфель IL-микрозаймов на балансе ООО МФК "САММИТ" - 1 546 млн руб. на 01.07.2022 и 1 014 млн руб. на 01.07.2021, портфель IL без NPL90+ составил 665 / 409 млн руб. соответственно. Портфель микрозаймов на балансе ООО МКК "ДоброЗайм Быстрое решение" не является материальным в масштабах бизнеса группы компаний.</t>
  </si>
  <si>
    <t>*Объём выданных PDL-микрозаймов МФК «ЦФП» (АО) составил 631 млн руб. за 1пг2022 (против 87 млн руб. годом ранее), доля микрозаймов с ПДН&gt;0,8 составила 55% за 1пг2022 (против 11% соответственно). Объём выданных IL-микрозаймов МФК «ЦФП» (АО) составил 4 317 млн руб. за 1пг2022 (против 4 070 млн руб. годом ранее), доля микрозаймов с ПДН&gt;0,8 составила 61% (против 52% соответственно). Объём выданных PDL-микрозаймов ООО МФК "Займ Онлайн" составил 1 865 млн руб. за 1пг2022 (против 1 511 млн руб. годом ранее), доля микрозаймов с ПДН&gt;0,8 составила 53% за 1пг2022 (против 89% соответственно). Объём выданных IL-микрозаймов ООО МФК "Займ Онлайн" составил 1 765 млн руб. за 1пг2022 (против 1 240 млн руб. годом ранее), доля микрозаймов с ПДН&gt;0,8 составила 51% (против 94% соответственно).</t>
  </si>
  <si>
    <t>0278200683, 7703769314</t>
  </si>
  <si>
    <t>***ООО МФК "Займ Онлайн" (бренд Pay P.S.) после отчётной даты 01.07.2022 приобретена компанией МФК «ЦФП» (АО), также участвующей в рэнкингах "Эксперт РА". Портфель PDL-микрозаймов на балансе МФК «ЦФП» (АО) - 286 млн руб. на 01.07.2022 и 43 млн руб. на 01.07.2021, портфель PDL без NPL90+ составил 122 / 22 млн руб. соответственно. Портфель PDL на балансе ООО МФК "Займ Онлайн" - 853 млн руб. на 01.07.2022 и 1 176 млн руб. на 01.07.2021 соответственно, портфель без NPL90+ составил 788 / 733 млн руб. Портфель IL-микрозаймов на балансе МФК «ЦФП» (АО) - 7 366 млн руб. на 01.07.2022 и 5 350 млн руб. на 01.07.2021, без учёта NPL90+ составил 2 328 / 2 536 млн руб. соответственно. Портфель IL на балансе ООО МФК "Займ Онлайн" - 1 071 млн руб. на 01.07.2022 и 917 млн руб. на 01.07.2021, без учёта NPL90+ составил 794 и 646 млн руб. соответственно.</t>
  </si>
  <si>
    <t>ГК VIVA Деньги (ЦФП, Займ Онлайн Pay P.S.)*</t>
  </si>
  <si>
    <t>ГК VIVA Деньги (ЦФП, Займ Онлайн Pay P.S.)***</t>
  </si>
  <si>
    <t>МИКРОКРЕДИТНАЯ КОМПАНИЯ УНИВЕРСАЛЬНОГО ФИНАНСИРОВАНИЯ (ГК Финбридж)</t>
  </si>
  <si>
    <t>СКОРОСТЬ ФИНАНС (ГК Финбридж)</t>
  </si>
  <si>
    <t>Турбозайм (ГК Eqvanta)</t>
  </si>
  <si>
    <t>Быстроденьги (ГК Eqvanta)</t>
  </si>
  <si>
    <t>НОВОЕ ФИНАНСИРОВАНИЕ (ГК Финбридж)</t>
  </si>
  <si>
    <t>ДоброЗайм Быстрое решение (ГК Summit)</t>
  </si>
  <si>
    <t>КАНГАРИЯ (ГК Финбридж)</t>
  </si>
  <si>
    <t>ВСЕГДА В ПЛЮСЕ (ГК Eqvanta)</t>
  </si>
  <si>
    <t>ПапаФинанс (ГК МигКредит)</t>
  </si>
  <si>
    <t>Мани Капитал (бывш. Микро Капитал Руссия)**</t>
  </si>
  <si>
    <t>Агроинтегратор***</t>
  </si>
  <si>
    <t>** Объём выданных займов свыше 5 млн руб. у АО МФК «Мани Капитал» составил 164,1 млн руб. за 1пг2022 и соответственно 55,2 млн руб. за 1пг2021.</t>
  </si>
  <si>
    <t>*** Объём выданных займов свыше 5 млн руб. у ООО МКК «Агроинтегратор» составил 250,0 млн руб. за 1пг2022 и соответственно 8,9 млн руб. за 1пг2021.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</si>
</sst>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3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right" vertical="center" wrapText="1" indent="2"/>
    </xf>
    <xf numFmtId="14" fontId="6" fillId="0" borderId="0" xfId="0" applyNumberFormat="1" applyFont="1" applyAlignment="1">
      <alignment horizontal="left" indent="2"/>
    </xf>
    <xf numFmtId="14" fontId="8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8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7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0" fontId="4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10" fillId="0" borderId="0" xfId="0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8" fillId="0" borderId="0" xfId="3" applyFont="1"/>
    <xf numFmtId="0" fontId="12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10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7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1" fontId="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1" xfId="5" applyNumberFormat="1" applyFont="1" applyBorder="1" applyAlignment="1">
      <alignment horizontal="right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5" fontId="0" fillId="0" borderId="0" xfId="5" applyNumberFormat="1" applyFont="1"/>
    <xf numFmtId="165" fontId="0" fillId="0" borderId="0" xfId="0" applyNumberFormat="1"/>
    <xf numFmtId="49" fontId="0" fillId="0" borderId="0" xfId="0" applyNumberFormat="1" applyBorder="1"/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vertical="center"/>
    </xf>
    <xf numFmtId="49" fontId="0" fillId="0" borderId="1" xfId="0" applyNumberFormat="1" applyBorder="1"/>
    <xf numFmtId="165" fontId="0" fillId="0" borderId="1" xfId="5" applyNumberFormat="1" applyFont="1" applyBorder="1"/>
    <xf numFmtId="0" fontId="0" fillId="0" borderId="1" xfId="0" applyFill="1" applyBorder="1"/>
    <xf numFmtId="3" fontId="0" fillId="0" borderId="1" xfId="0" applyNumberFormat="1" applyBorder="1"/>
    <xf numFmtId="166" fontId="0" fillId="0" borderId="0" xfId="4" applyNumberFormat="1" applyFont="1"/>
    <xf numFmtId="165" fontId="0" fillId="0" borderId="1" xfId="0" applyNumberFormat="1" applyBorder="1"/>
    <xf numFmtId="0" fontId="10" fillId="0" borderId="0" xfId="0" applyFont="1"/>
    <xf numFmtId="2" fontId="0" fillId="0" borderId="0" xfId="4" applyNumberFormat="1" applyFont="1"/>
    <xf numFmtId="0" fontId="0" fillId="0" borderId="0" xfId="0" applyAlignment="1"/>
    <xf numFmtId="0" fontId="0" fillId="0" borderId="3" xfId="0" applyBorder="1"/>
    <xf numFmtId="1" fontId="0" fillId="0" borderId="1" xfId="5" applyNumberFormat="1" applyFont="1" applyBorder="1" applyAlignment="1">
      <alignment horizontal="right" vertical="center"/>
    </xf>
    <xf numFmtId="0" fontId="0" fillId="0" borderId="8" xfId="0" applyBorder="1"/>
    <xf numFmtId="1" fontId="5" fillId="0" borderId="1" xfId="5" applyNumberFormat="1" applyFont="1" applyBorder="1" applyAlignment="1">
      <alignment horizontal="right"/>
    </xf>
    <xf numFmtId="1" fontId="0" fillId="0" borderId="1" xfId="5" applyNumberFormat="1" applyFont="1" applyBorder="1"/>
    <xf numFmtId="1" fontId="1" fillId="0" borderId="1" xfId="5" applyNumberFormat="1" applyFont="1" applyFill="1" applyBorder="1" applyAlignment="1">
      <alignment horizontal="right"/>
    </xf>
    <xf numFmtId="9" fontId="0" fillId="0" borderId="0" xfId="4" applyFont="1"/>
    <xf numFmtId="3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Fill="1" applyBorder="1" applyAlignment="1"/>
  </cellXfs>
  <cellStyles count="6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VLOOKUP(B3,#REF!,10,FALSE)/1000</f>
        <v>#REF!</v>
      </c>
      <c r="D3" s="11" t="e">
        <f>VLOOKUP(B3,#REF!,8,FALSE)/1000</f>
        <v>#REF!</v>
      </c>
      <c r="E3" s="13" t="e">
        <f>C3/D3-1</f>
        <v>#REF!</v>
      </c>
    </row>
    <row r="4" spans="1:24" x14ac:dyDescent="0.25">
      <c r="A4">
        <v>2</v>
      </c>
      <c r="B4" t="s">
        <v>6</v>
      </c>
      <c r="C4" s="11" t="e">
        <f>VLOOKUP(B4,#REF!,10,FALSE)/1000</f>
        <v>#REF!</v>
      </c>
      <c r="D4" s="11" t="e">
        <f>VLOOKUP(B4,#REF!,8,FALSE)/1000</f>
        <v>#REF!</v>
      </c>
      <c r="E4" s="13" t="e">
        <f t="shared" ref="E4:E66" si="0">C4/D4-1</f>
        <v>#REF!</v>
      </c>
    </row>
    <row r="5" spans="1:24" x14ac:dyDescent="0.25">
      <c r="A5">
        <v>3</v>
      </c>
      <c r="B5" t="s">
        <v>7</v>
      </c>
      <c r="C5" s="11" t="e">
        <f>VLOOKUP(B5,#REF!,10,FALSE)/1000</f>
        <v>#REF!</v>
      </c>
      <c r="D5" s="11" t="e">
        <f>VLOOKUP(B5,#REF!,8,FALSE)/1000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VLOOKUP(B6,#REF!,10,FALSE)/1000</f>
        <v>#REF!</v>
      </c>
      <c r="D6" s="11" t="e">
        <f>VLOOKUP(B6,#REF!,8,FALSE)/1000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VLOOKUP(B7,#REF!,10,FALSE)/1000</f>
        <v>#REF!</v>
      </c>
      <c r="D7" s="11" t="e">
        <f>VLOOKUP(B7,#REF!,8,FALSE)/1000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VLOOKUP(B8,#REF!,10,FALSE)/1000</f>
        <v>#REF!</v>
      </c>
      <c r="D8" s="11" t="e">
        <f>VLOOKUP(B8,#REF!,8,FALSE)/1000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VLOOKUP(B9,#REF!,10,FALSE)/1000</f>
        <v>#REF!</v>
      </c>
      <c r="D9" s="11" t="e">
        <f>VLOOKUP(B9,#REF!,8,FALSE)/1000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VLOOKUP(B10,#REF!,10,FALSE)/1000</f>
        <v>#REF!</v>
      </c>
      <c r="D10" s="11" t="e">
        <f>VLOOKUP(B10,#REF!,8,FALSE)/1000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VLOOKUP(B11,#REF!,10,FALSE)/1000</f>
        <v>#REF!</v>
      </c>
      <c r="D11" s="11" t="e">
        <f>VLOOKUP(B11,#REF!,8,FALSE)/1000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VLOOKUP(B12,#REF!,10,FALSE)/1000</f>
        <v>#REF!</v>
      </c>
      <c r="D12" s="11" t="e">
        <f>VLOOKUP(B12,#REF!,8,FALSE)/1000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VLOOKUP(B13,#REF!,10,FALSE)/1000</f>
        <v>#REF!</v>
      </c>
      <c r="D13" s="11" t="e">
        <f>VLOOKUP(B13,#REF!,8,FALSE)/1000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VLOOKUP(B14,#REF!,10,FALSE)/1000</f>
        <v>#REF!</v>
      </c>
      <c r="D14" s="11" t="e">
        <f>VLOOKUP(B14,#REF!,8,FALSE)/1000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VLOOKUP(B15,#REF!,10,FALSE)/1000</f>
        <v>#REF!</v>
      </c>
      <c r="D15" s="11" t="e">
        <f>VLOOKUP(B15,#REF!,8,FALSE)/1000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VLOOKUP(B16,#REF!,10,FALSE)/1000</f>
        <v>#REF!</v>
      </c>
      <c r="D16" s="11" t="e">
        <f>VLOOKUP(B16,#REF!,8,FALSE)/1000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VLOOKUP(B17,#REF!,10,FALSE)/1000</f>
        <v>#REF!</v>
      </c>
      <c r="D17" s="11" t="e">
        <f>VLOOKUP(B17,#REF!,8,FALSE)/1000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VLOOKUP(B18,#REF!,10,FALSE)/1000</f>
        <v>#REF!</v>
      </c>
      <c r="D18" s="11" t="e">
        <f>VLOOKUP(B18,#REF!,8,FALSE)/1000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VLOOKUP(B19,#REF!,10,FALSE)/1000</f>
        <v>#REF!</v>
      </c>
      <c r="D19" s="11" t="e">
        <f>VLOOKUP(B19,#REF!,8,FALSE)/1000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VLOOKUP(B20,#REF!,10,FALSE)/1000</f>
        <v>#REF!</v>
      </c>
      <c r="D20" s="11" t="e">
        <f>VLOOKUP(B20,#REF!,8,FALSE)/1000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VLOOKUP(B21,#REF!,10,FALSE)/1000</f>
        <v>#REF!</v>
      </c>
      <c r="D21" s="11" t="e">
        <f>VLOOKUP(B21,#REF!,8,FALSE)/1000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  <c r="C22" s="11" t="e">
        <f>VLOOKUP(B22,#REF!,10,FALSE)/1000</f>
        <v>#REF!</v>
      </c>
      <c r="D22" s="11" t="e">
        <f>VLOOKUP(B22,#REF!,8,FALSE)/1000</f>
        <v>#REF!</v>
      </c>
      <c r="E22" s="13" t="e">
        <f t="shared" si="0"/>
        <v>#REF!</v>
      </c>
    </row>
    <row r="23" spans="1:5" x14ac:dyDescent="0.25">
      <c r="A23">
        <v>21</v>
      </c>
      <c r="B23" t="s">
        <v>25</v>
      </c>
      <c r="C23" s="11" t="e">
        <f>VLOOKUP(B23,#REF!,10,FALSE)/1000</f>
        <v>#REF!</v>
      </c>
      <c r="D23" s="11" t="e">
        <f>VLOOKUP(B23,#REF!,8,FALSE)/1000</f>
        <v>#REF!</v>
      </c>
      <c r="E23" s="13" t="e">
        <f t="shared" si="0"/>
        <v>#REF!</v>
      </c>
    </row>
    <row r="24" spans="1:5" x14ac:dyDescent="0.25">
      <c r="A24">
        <v>22</v>
      </c>
      <c r="B24" t="s">
        <v>26</v>
      </c>
      <c r="C24" s="11" t="e">
        <f>VLOOKUP(B24,#REF!,10,FALSE)/1000</f>
        <v>#REF!</v>
      </c>
      <c r="D24" s="11" t="e">
        <f>VLOOKUP(B24,#REF!,8,FALSE)/1000</f>
        <v>#REF!</v>
      </c>
      <c r="E24" s="13" t="e">
        <f t="shared" si="0"/>
        <v>#REF!</v>
      </c>
    </row>
    <row r="25" spans="1:5" x14ac:dyDescent="0.25">
      <c r="A25">
        <v>23</v>
      </c>
      <c r="B25" t="s">
        <v>27</v>
      </c>
      <c r="C25" s="11" t="e">
        <f>VLOOKUP(B25,#REF!,10,FALSE)/1000</f>
        <v>#REF!</v>
      </c>
      <c r="D25" s="11" t="e">
        <f>VLOOKUP(B25,#REF!,8,FALSE)/1000</f>
        <v>#REF!</v>
      </c>
      <c r="E25" s="13" t="e">
        <f t="shared" si="0"/>
        <v>#REF!</v>
      </c>
    </row>
    <row r="26" spans="1:5" x14ac:dyDescent="0.25">
      <c r="A26">
        <v>24</v>
      </c>
      <c r="B26" t="s">
        <v>28</v>
      </c>
      <c r="C26" s="11" t="e">
        <f>VLOOKUP(B26,#REF!,10,FALSE)/1000</f>
        <v>#REF!</v>
      </c>
      <c r="D26" s="11" t="e">
        <f>VLOOKUP(B26,#REF!,8,FALSE)/1000</f>
        <v>#REF!</v>
      </c>
      <c r="E26" s="13" t="e">
        <f t="shared" si="0"/>
        <v>#REF!</v>
      </c>
    </row>
    <row r="27" spans="1:5" x14ac:dyDescent="0.25">
      <c r="A27">
        <v>25</v>
      </c>
      <c r="B27" t="s">
        <v>29</v>
      </c>
      <c r="C27" s="11" t="e">
        <f>VLOOKUP(B27,#REF!,10,FALSE)/1000</f>
        <v>#REF!</v>
      </c>
      <c r="D27" s="11" t="e">
        <f>VLOOKUP(B27,#REF!,8,FALSE)/1000</f>
        <v>#REF!</v>
      </c>
      <c r="E27" s="13" t="e">
        <f t="shared" si="0"/>
        <v>#REF!</v>
      </c>
    </row>
    <row r="28" spans="1:5" x14ac:dyDescent="0.25">
      <c r="A28">
        <v>26</v>
      </c>
      <c r="B28" t="s">
        <v>30</v>
      </c>
      <c r="C28" s="11" t="e">
        <f>VLOOKUP(B28,#REF!,10,FALSE)/1000</f>
        <v>#REF!</v>
      </c>
      <c r="D28" s="11" t="e">
        <f>VLOOKUP(B28,#REF!,8,FALSE)/1000</f>
        <v>#REF!</v>
      </c>
      <c r="E28" s="13" t="e">
        <f t="shared" si="0"/>
        <v>#REF!</v>
      </c>
    </row>
    <row r="29" spans="1:5" x14ac:dyDescent="0.25">
      <c r="A29">
        <v>27</v>
      </c>
      <c r="B29" t="s">
        <v>31</v>
      </c>
      <c r="C29" s="11" t="e">
        <f>VLOOKUP(B29,#REF!,10,FALSE)/1000</f>
        <v>#REF!</v>
      </c>
      <c r="D29" s="11" t="e">
        <f>VLOOKUP(B29,#REF!,8,FALSE)/1000</f>
        <v>#REF!</v>
      </c>
      <c r="E29" s="13" t="e">
        <f t="shared" si="0"/>
        <v>#REF!</v>
      </c>
    </row>
    <row r="30" spans="1:5" x14ac:dyDescent="0.25">
      <c r="A30">
        <v>28</v>
      </c>
      <c r="B30" t="s">
        <v>32</v>
      </c>
      <c r="C30" s="11" t="e">
        <f>VLOOKUP(B30,#REF!,10,FALSE)/1000</f>
        <v>#REF!</v>
      </c>
      <c r="D30" s="11" t="e">
        <f>VLOOKUP(B30,#REF!,8,FALSE)/1000</f>
        <v>#REF!</v>
      </c>
      <c r="E30" s="13" t="e">
        <f t="shared" si="0"/>
        <v>#REF!</v>
      </c>
    </row>
    <row r="31" spans="1:5" x14ac:dyDescent="0.25">
      <c r="A31">
        <v>29</v>
      </c>
      <c r="B31" t="s">
        <v>33</v>
      </c>
      <c r="C31" s="11" t="e">
        <f>VLOOKUP(B31,#REF!,10,FALSE)/1000</f>
        <v>#REF!</v>
      </c>
      <c r="D31" s="11" t="e">
        <f>VLOOKUP(B31,#REF!,8,FALSE)/1000</f>
        <v>#REF!</v>
      </c>
      <c r="E31" s="13" t="e">
        <f t="shared" si="0"/>
        <v>#REF!</v>
      </c>
    </row>
    <row r="32" spans="1:5" x14ac:dyDescent="0.25">
      <c r="A32">
        <v>30</v>
      </c>
      <c r="B32" t="s">
        <v>34</v>
      </c>
      <c r="C32" s="11" t="e">
        <f>VLOOKUP(B32,#REF!,10,FALSE)/1000</f>
        <v>#REF!</v>
      </c>
      <c r="D32" s="11" t="e">
        <f>VLOOKUP(B32,#REF!,8,FALSE)/1000</f>
        <v>#REF!</v>
      </c>
      <c r="E32" s="13" t="e">
        <f t="shared" si="0"/>
        <v>#REF!</v>
      </c>
    </row>
    <row r="33" spans="1:5" x14ac:dyDescent="0.25">
      <c r="A33">
        <v>31</v>
      </c>
      <c r="B33" t="s">
        <v>35</v>
      </c>
      <c r="C33" s="11" t="e">
        <f>VLOOKUP(B33,#REF!,10,FALSE)/1000</f>
        <v>#REF!</v>
      </c>
      <c r="D33" s="11" t="e">
        <f>VLOOKUP(B33,#REF!,8,FALSE)/1000</f>
        <v>#REF!</v>
      </c>
      <c r="E33" s="13" t="e">
        <f t="shared" si="0"/>
        <v>#REF!</v>
      </c>
    </row>
    <row r="34" spans="1:5" x14ac:dyDescent="0.25">
      <c r="A34">
        <v>32</v>
      </c>
      <c r="B34" t="s">
        <v>36</v>
      </c>
      <c r="C34" s="11" t="e">
        <f>VLOOKUP(B34,#REF!,10,FALSE)/1000</f>
        <v>#REF!</v>
      </c>
      <c r="D34" s="11" t="e">
        <f>VLOOKUP(B34,#REF!,8,FALSE)/1000</f>
        <v>#REF!</v>
      </c>
      <c r="E34" s="13" t="e">
        <f t="shared" si="0"/>
        <v>#REF!</v>
      </c>
    </row>
    <row r="35" spans="1:5" x14ac:dyDescent="0.25">
      <c r="A35">
        <v>33</v>
      </c>
      <c r="B35" t="s">
        <v>37</v>
      </c>
      <c r="C35" s="11" t="e">
        <f>VLOOKUP(B35,#REF!,10,FALSE)/1000</f>
        <v>#REF!</v>
      </c>
      <c r="D35" s="11" t="e">
        <f>VLOOKUP(B35,#REF!,8,FALSE)/1000</f>
        <v>#REF!</v>
      </c>
      <c r="E35" s="13" t="e">
        <f t="shared" si="0"/>
        <v>#REF!</v>
      </c>
    </row>
    <row r="36" spans="1:5" x14ac:dyDescent="0.25">
      <c r="A36">
        <v>34</v>
      </c>
      <c r="B36" t="s">
        <v>38</v>
      </c>
      <c r="C36" s="11" t="e">
        <f>VLOOKUP(B36,#REF!,10,FALSE)/1000</f>
        <v>#REF!</v>
      </c>
      <c r="D36" s="11" t="e">
        <f>VLOOKUP(B36,#REF!,8,FALSE)/1000</f>
        <v>#REF!</v>
      </c>
      <c r="E36" s="13" t="e">
        <f t="shared" si="0"/>
        <v>#REF!</v>
      </c>
    </row>
    <row r="37" spans="1:5" x14ac:dyDescent="0.25">
      <c r="A37">
        <v>35</v>
      </c>
      <c r="B37" t="s">
        <v>39</v>
      </c>
      <c r="C37" s="11" t="e">
        <f>VLOOKUP(B37,#REF!,10,FALSE)/1000</f>
        <v>#REF!</v>
      </c>
      <c r="D37" s="11" t="e">
        <f>VLOOKUP(B37,#REF!,8,FALSE)/1000</f>
        <v>#REF!</v>
      </c>
      <c r="E37" s="13" t="e">
        <f t="shared" si="0"/>
        <v>#REF!</v>
      </c>
    </row>
    <row r="38" spans="1:5" x14ac:dyDescent="0.25">
      <c r="A38">
        <v>36</v>
      </c>
      <c r="B38" t="s">
        <v>40</v>
      </c>
      <c r="C38" s="11" t="e">
        <f>VLOOKUP(B38,#REF!,10,FALSE)/1000</f>
        <v>#REF!</v>
      </c>
      <c r="D38" s="11" t="e">
        <f>VLOOKUP(B38,#REF!,8,FALSE)/1000</f>
        <v>#REF!</v>
      </c>
      <c r="E38" s="13" t="e">
        <f t="shared" si="0"/>
        <v>#REF!</v>
      </c>
    </row>
    <row r="39" spans="1:5" x14ac:dyDescent="0.25">
      <c r="A39">
        <v>37</v>
      </c>
      <c r="B39" t="s">
        <v>41</v>
      </c>
      <c r="C39" s="11" t="e">
        <f>VLOOKUP(B39,#REF!,10,FALSE)/1000</f>
        <v>#REF!</v>
      </c>
      <c r="D39" s="11" t="e">
        <f>VLOOKUP(B39,#REF!,8,FALSE)/1000</f>
        <v>#REF!</v>
      </c>
      <c r="E39" s="13" t="e">
        <f t="shared" si="0"/>
        <v>#REF!</v>
      </c>
    </row>
    <row r="40" spans="1:5" x14ac:dyDescent="0.25">
      <c r="A40">
        <v>38</v>
      </c>
      <c r="B40" t="s">
        <v>42</v>
      </c>
      <c r="C40" s="11">
        <v>4382.1629999999996</v>
      </c>
      <c r="D40" s="11"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v>370</v>
      </c>
      <c r="D41" s="11"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v>2368.723</v>
      </c>
      <c r="D42" s="11"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v>2875.2310000000002</v>
      </c>
      <c r="D43" s="11"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v>980.30799999999999</v>
      </c>
      <c r="D44" s="11"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v>1654.5129999999999</v>
      </c>
      <c r="D45" s="11"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v>2977.5680000000002</v>
      </c>
      <c r="D46" s="11"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v>76.093000000000004</v>
      </c>
      <c r="D47" s="11"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v>639.45100000000002</v>
      </c>
      <c r="D48" s="11"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v>133.37200000000001</v>
      </c>
      <c r="D49" s="11"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v>3573.7013230915431</v>
      </c>
      <c r="D50" s="11"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v>10066.319982999999</v>
      </c>
      <c r="D51" s="11"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v>1025.796</v>
      </c>
      <c r="D52" s="11"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v>3914.1521434300003</v>
      </c>
      <c r="D53" s="11"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v>1089.1989739999999</v>
      </c>
      <c r="D54" s="11"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v>237.07499999999999</v>
      </c>
      <c r="D55" s="11"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v>1926.5989999999999</v>
      </c>
      <c r="D56" s="11"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v>4960.1229999999996</v>
      </c>
      <c r="D57" s="11"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84</v>
      </c>
      <c r="C58" s="11">
        <v>6977.7019130000008</v>
      </c>
      <c r="D58" s="11"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v>204.768</v>
      </c>
      <c r="D59" s="11"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v>877.99699999999996</v>
      </c>
      <c r="D60" s="11"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v>1144.913</v>
      </c>
      <c r="D61" s="11"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v>2335.0509999999999</v>
      </c>
      <c r="D62" s="11"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v>7145.1369999999997</v>
      </c>
      <c r="D63" s="11"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v>1226.2760000000001</v>
      </c>
      <c r="D64" s="11"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v>426.6</v>
      </c>
      <c r="D65" s="11"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v>5391.7275826650948</v>
      </c>
      <c r="D66" s="11"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v>3513.4470000000001</v>
      </c>
      <c r="D67" s="11">
        <v>1738.7339999999999</v>
      </c>
      <c r="E67" s="13">
        <f t="shared" ref="E67" si="1">C67/D67-1</f>
        <v>1.0206926418877185</v>
      </c>
    </row>
    <row r="68" spans="1:5" x14ac:dyDescent="0.25">
      <c r="B68" t="s">
        <v>92</v>
      </c>
      <c r="C68" s="11" t="e">
        <f>VLOOKUP(B68,#REF!,10,FALSE)/1000</f>
        <v>#REF!</v>
      </c>
      <c r="D68" s="11">
        <v>0</v>
      </c>
      <c r="E68" s="34" t="s">
        <v>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sheetPr codeName="Лист10"/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47"/>
    <col min="6" max="7" width="9.140625" style="11"/>
    <col min="8" max="8" width="9.140625" style="47"/>
    <col min="10" max="10" width="15.7109375" style="57" customWidth="1"/>
  </cols>
  <sheetData>
    <row r="1" spans="1:10" s="34" customFormat="1" x14ac:dyDescent="0.25">
      <c r="A1" s="41" t="s">
        <v>111</v>
      </c>
      <c r="J1" s="60"/>
    </row>
    <row r="2" spans="1:10" s="34" customFormat="1" x14ac:dyDescent="0.25">
      <c r="A2" s="111" t="s">
        <v>2</v>
      </c>
      <c r="B2" s="111" t="s">
        <v>0</v>
      </c>
      <c r="C2" s="121" t="s">
        <v>85</v>
      </c>
      <c r="D2" s="121"/>
      <c r="E2" s="121"/>
      <c r="F2" s="121" t="s">
        <v>77</v>
      </c>
      <c r="G2" s="121"/>
      <c r="H2" s="121"/>
      <c r="I2" s="121" t="s">
        <v>107</v>
      </c>
      <c r="J2" s="60"/>
    </row>
    <row r="3" spans="1:10" s="34" customFormat="1" ht="101.25" x14ac:dyDescent="0.25">
      <c r="A3" s="111"/>
      <c r="B3" s="111"/>
      <c r="C3" s="46" t="s">
        <v>108</v>
      </c>
      <c r="D3" s="46" t="s">
        <v>109</v>
      </c>
      <c r="E3" s="46" t="s">
        <v>110</v>
      </c>
      <c r="F3" s="46" t="s">
        <v>108</v>
      </c>
      <c r="G3" s="46" t="s">
        <v>109</v>
      </c>
      <c r="H3" s="46" t="s">
        <v>110</v>
      </c>
      <c r="I3" s="121"/>
      <c r="J3" s="60"/>
    </row>
    <row r="4" spans="1:10" x14ac:dyDescent="0.25">
      <c r="A4" s="28">
        <v>1</v>
      </c>
      <c r="B4" s="61" t="s">
        <v>43</v>
      </c>
      <c r="C4" s="20">
        <v>2904.85861312</v>
      </c>
      <c r="D4" s="20">
        <v>2734.01250304</v>
      </c>
      <c r="E4" s="20" t="s">
        <v>83</v>
      </c>
      <c r="F4" s="20">
        <v>2015.1103565445501</v>
      </c>
      <c r="G4" s="20">
        <v>1718.52205782537</v>
      </c>
      <c r="H4" s="20" t="s">
        <v>83</v>
      </c>
      <c r="I4" s="29">
        <f>(C4/F4-1)*100</f>
        <v>44.153822825920216</v>
      </c>
      <c r="J4" s="57">
        <v>7703381419</v>
      </c>
    </row>
    <row r="5" spans="1:10" x14ac:dyDescent="0.25">
      <c r="A5" s="28">
        <v>2</v>
      </c>
      <c r="B5" s="61" t="s">
        <v>17</v>
      </c>
      <c r="C5" s="20" t="e">
        <f>VLOOKUP(B5,#REF!,10,FALSE)/1000</f>
        <v>#REF!</v>
      </c>
      <c r="D5" s="20" t="e">
        <f>VLOOKUP(B5,#REF!,14,FALSE)/1000</f>
        <v>#REF!</v>
      </c>
      <c r="E5" s="20" t="e">
        <f>VLOOKUP(B5,#REF!,17,FALSE)/1000</f>
        <v>#REF!</v>
      </c>
      <c r="F5" s="20" t="e">
        <f>VLOOKUP(B5,#REF!,8,FALSE)/1000</f>
        <v>#REF!</v>
      </c>
      <c r="G5" s="20" t="e">
        <f>VLOOKUP(B5,#REF!,12,FALSE)/1000</f>
        <v>#REF!</v>
      </c>
      <c r="H5" s="20" t="e">
        <f>VLOOKUP(B5,#REF!,15,FALSE)/1000</f>
        <v>#REF!</v>
      </c>
      <c r="I5" s="29" t="e">
        <f t="shared" ref="I5:I48" si="0">(C5/F5-1)*100</f>
        <v>#REF!</v>
      </c>
      <c r="J5" s="57">
        <v>2310981029</v>
      </c>
    </row>
    <row r="6" spans="1:10" x14ac:dyDescent="0.25">
      <c r="A6" s="28">
        <v>3</v>
      </c>
      <c r="B6" s="61" t="s">
        <v>18</v>
      </c>
      <c r="C6" s="20" t="e">
        <f>VLOOKUP(B6,#REF!,10,FALSE)/1000</f>
        <v>#REF!</v>
      </c>
      <c r="D6" s="20" t="e">
        <f>VLOOKUP(B6,#REF!,14,FALSE)/1000</f>
        <v>#REF!</v>
      </c>
      <c r="E6" s="20" t="e">
        <f>VLOOKUP(B6,#REF!,17,FALSE)/1000</f>
        <v>#REF!</v>
      </c>
      <c r="F6" s="20" t="e">
        <f>VLOOKUP(B6,#REF!,8,FALSE)/1000</f>
        <v>#REF!</v>
      </c>
      <c r="G6" s="20" t="e">
        <f>VLOOKUP(B6,#REF!,12,FALSE)/1000</f>
        <v>#REF!</v>
      </c>
      <c r="H6" s="20" t="e">
        <f>VLOOKUP(B6,#REF!,15,FALSE)/1000</f>
        <v>#REF!</v>
      </c>
      <c r="I6" s="29" t="e">
        <f t="shared" si="0"/>
        <v>#REF!</v>
      </c>
      <c r="J6" s="57">
        <v>9102023109</v>
      </c>
    </row>
    <row r="7" spans="1:10" x14ac:dyDescent="0.25">
      <c r="A7" s="28">
        <v>4</v>
      </c>
      <c r="B7" s="61" t="s">
        <v>30</v>
      </c>
      <c r="C7" s="20" t="e">
        <f>VLOOKUP(B7,#REF!,10,FALSE)/1000</f>
        <v>#REF!</v>
      </c>
      <c r="D7" s="20" t="e">
        <f>VLOOKUP(B7,#REF!,14,FALSE)/1000</f>
        <v>#REF!</v>
      </c>
      <c r="E7" s="20" t="e">
        <f>VLOOKUP(B7,#REF!,17,FALSE)/1000</f>
        <v>#REF!</v>
      </c>
      <c r="F7" s="20" t="e">
        <f>VLOOKUP(B7,#REF!,8,FALSE)/1000</f>
        <v>#REF!</v>
      </c>
      <c r="G7" s="20" t="e">
        <f>VLOOKUP(B7,#REF!,12,FALSE)/1000</f>
        <v>#REF!</v>
      </c>
      <c r="H7" s="20" t="e">
        <f>VLOOKUP(B7,#REF!,15,FALSE)/1000</f>
        <v>#REF!</v>
      </c>
      <c r="I7" s="29" t="e">
        <f t="shared" si="0"/>
        <v>#REF!</v>
      </c>
      <c r="J7" s="57">
        <v>6671118019</v>
      </c>
    </row>
    <row r="8" spans="1:10" x14ac:dyDescent="0.25">
      <c r="A8" s="28">
        <v>5</v>
      </c>
      <c r="B8" s="61" t="s">
        <v>34</v>
      </c>
      <c r="C8" s="20" t="e">
        <f>VLOOKUP(B8,#REF!,10,FALSE)/1000</f>
        <v>#REF!</v>
      </c>
      <c r="D8" s="20" t="e">
        <f>VLOOKUP(B8,#REF!,14,FALSE)/1000</f>
        <v>#REF!</v>
      </c>
      <c r="E8" s="20" t="e">
        <f>VLOOKUP(B8,#REF!,17,FALSE)/1000</f>
        <v>#REF!</v>
      </c>
      <c r="F8" s="20" t="e">
        <f>VLOOKUP(B8,#REF!,8,FALSE)/1000</f>
        <v>#REF!</v>
      </c>
      <c r="G8" s="20" t="e">
        <f>VLOOKUP(B8,#REF!,12,FALSE)/1000</f>
        <v>#REF!</v>
      </c>
      <c r="H8" s="20" t="e">
        <f>VLOOKUP(B8,#REF!,15,FALSE)/1000</f>
        <v>#REF!</v>
      </c>
      <c r="I8" s="29" t="e">
        <f t="shared" si="0"/>
        <v>#REF!</v>
      </c>
      <c r="J8" s="57">
        <v>1655259599</v>
      </c>
    </row>
    <row r="9" spans="1:10" x14ac:dyDescent="0.25">
      <c r="A9" s="28">
        <v>6</v>
      </c>
      <c r="B9" s="61" t="s">
        <v>27</v>
      </c>
      <c r="C9" s="20" t="e">
        <f>VLOOKUP(B9,#REF!,10,FALSE)/1000</f>
        <v>#REF!</v>
      </c>
      <c r="D9" s="20" t="e">
        <f>VLOOKUP(B9,#REF!,14,FALSE)/1000</f>
        <v>#REF!</v>
      </c>
      <c r="E9" s="20" t="e">
        <f>VLOOKUP(B9,#REF!,17,FALSE)/1000</f>
        <v>#REF!</v>
      </c>
      <c r="F9" s="20" t="e">
        <f>VLOOKUP(B9,#REF!,8,FALSE)/1000</f>
        <v>#REF!</v>
      </c>
      <c r="G9" s="20" t="e">
        <f>VLOOKUP(B9,#REF!,12,FALSE)/1000</f>
        <v>#REF!</v>
      </c>
      <c r="H9" s="20" t="e">
        <f>VLOOKUP(B9,#REF!,15,FALSE)/1000</f>
        <v>#REF!</v>
      </c>
      <c r="I9" s="29" t="e">
        <f t="shared" si="0"/>
        <v>#REF!</v>
      </c>
      <c r="J9" s="57">
        <v>6164072742</v>
      </c>
    </row>
    <row r="10" spans="1:10" x14ac:dyDescent="0.25">
      <c r="A10" s="28">
        <v>7</v>
      </c>
      <c r="B10" s="61" t="s">
        <v>35</v>
      </c>
      <c r="C10" s="20" t="e">
        <f>VLOOKUP(B10,#REF!,10,FALSE)/1000</f>
        <v>#REF!</v>
      </c>
      <c r="D10" s="20" t="e">
        <f>VLOOKUP(B10,#REF!,14,FALSE)/1000</f>
        <v>#REF!</v>
      </c>
      <c r="E10" s="20" t="e">
        <f>VLOOKUP(B10,#REF!,17,FALSE)/1000</f>
        <v>#REF!</v>
      </c>
      <c r="F10" s="20" t="e">
        <f>VLOOKUP(B10,#REF!,8,FALSE)/1000</f>
        <v>#REF!</v>
      </c>
      <c r="G10" s="20" t="e">
        <f>VLOOKUP(B10,#REF!,12,FALSE)/1000</f>
        <v>#REF!</v>
      </c>
      <c r="H10" s="20" t="e">
        <f>VLOOKUP(B10,#REF!,15,FALSE)/1000</f>
        <v>#REF!</v>
      </c>
      <c r="I10" s="29" t="e">
        <f t="shared" si="0"/>
        <v>#REF!</v>
      </c>
      <c r="J10" s="57">
        <v>1831045838</v>
      </c>
    </row>
    <row r="11" spans="1:10" x14ac:dyDescent="0.25">
      <c r="A11" s="28">
        <v>8</v>
      </c>
      <c r="B11" s="61" t="s">
        <v>38</v>
      </c>
      <c r="C11" s="20" t="e">
        <f>VLOOKUP(B11,#REF!,10,FALSE)/1000</f>
        <v>#REF!</v>
      </c>
      <c r="D11" s="20" t="e">
        <f>VLOOKUP(B11,#REF!,14,FALSE)/1000</f>
        <v>#REF!</v>
      </c>
      <c r="E11" s="20" t="e">
        <f>VLOOKUP(B11,#REF!,17,FALSE)/1000</f>
        <v>#REF!</v>
      </c>
      <c r="F11" s="20" t="e">
        <f>VLOOKUP(B11,#REF!,8,FALSE)/1000</f>
        <v>#REF!</v>
      </c>
      <c r="G11" s="20" t="e">
        <f>VLOOKUP(B11,#REF!,12,FALSE)/1000</f>
        <v>#REF!</v>
      </c>
      <c r="H11" s="20" t="e">
        <f>VLOOKUP(B11,#REF!,15,FALSE)/1000</f>
        <v>#REF!</v>
      </c>
      <c r="I11" s="29" t="e">
        <f t="shared" si="0"/>
        <v>#REF!</v>
      </c>
      <c r="J11" s="57">
        <v>2130058291</v>
      </c>
    </row>
    <row r="12" spans="1:10" x14ac:dyDescent="0.25">
      <c r="A12" s="28">
        <v>9</v>
      </c>
      <c r="B12" s="61" t="s">
        <v>29</v>
      </c>
      <c r="C12" s="20" t="e">
        <f>VLOOKUP(B12,#REF!,10,FALSE)/1000</f>
        <v>#REF!</v>
      </c>
      <c r="D12" s="20" t="e">
        <f>VLOOKUP(B12,#REF!,14,FALSE)/1000</f>
        <v>#REF!</v>
      </c>
      <c r="E12" s="20" t="e">
        <f>VLOOKUP(B12,#REF!,17,FALSE)/1000</f>
        <v>#REF!</v>
      </c>
      <c r="F12" s="20" t="e">
        <f>VLOOKUP(B12,#REF!,8,FALSE)/1000</f>
        <v>#REF!</v>
      </c>
      <c r="G12" s="20" t="e">
        <f>VLOOKUP(B12,#REF!,12,FALSE)/1000</f>
        <v>#REF!</v>
      </c>
      <c r="H12" s="20" t="e">
        <f>VLOOKUP(B12,#REF!,15,FALSE)/1000</f>
        <v>#REF!</v>
      </c>
      <c r="I12" s="29" t="e">
        <f t="shared" si="0"/>
        <v>#REF!</v>
      </c>
      <c r="J12" s="57">
        <v>1435296482</v>
      </c>
    </row>
    <row r="13" spans="1:10" x14ac:dyDescent="0.25">
      <c r="A13" s="28">
        <v>10</v>
      </c>
      <c r="B13" s="61" t="s">
        <v>39</v>
      </c>
      <c r="C13" s="20" t="e">
        <f>VLOOKUP(B13,#REF!,10,FALSE)/1000</f>
        <v>#REF!</v>
      </c>
      <c r="D13" s="20" t="e">
        <f>VLOOKUP(B13,#REF!,14,FALSE)/1000</f>
        <v>#REF!</v>
      </c>
      <c r="E13" s="20" t="e">
        <f>VLOOKUP(B13,#REF!,17,FALSE)/1000</f>
        <v>#REF!</v>
      </c>
      <c r="F13" s="20" t="e">
        <f>VLOOKUP(B13,#REF!,8,FALSE)/1000</f>
        <v>#REF!</v>
      </c>
      <c r="G13" s="20" t="e">
        <f>VLOOKUP(B13,#REF!,12,FALSE)/1000</f>
        <v>#REF!</v>
      </c>
      <c r="H13" s="20" t="e">
        <f>VLOOKUP(B13,#REF!,15,FALSE)/1000</f>
        <v>#REF!</v>
      </c>
      <c r="I13" s="29" t="e">
        <f t="shared" si="0"/>
        <v>#REF!</v>
      </c>
      <c r="J13" s="57">
        <v>8601042850</v>
      </c>
    </row>
    <row r="14" spans="1:10" x14ac:dyDescent="0.25">
      <c r="A14" s="28">
        <v>11</v>
      </c>
      <c r="B14" s="61" t="s">
        <v>32</v>
      </c>
      <c r="C14" s="20" t="e">
        <f>VLOOKUP(B14,#REF!,10,FALSE)/1000</f>
        <v>#REF!</v>
      </c>
      <c r="D14" s="20" t="e">
        <f>VLOOKUP(B14,#REF!,14,FALSE)/1000</f>
        <v>#REF!</v>
      </c>
      <c r="E14" s="20" t="e">
        <f>VLOOKUP(B14,#REF!,17,FALSE)/1000</f>
        <v>#REF!</v>
      </c>
      <c r="F14" s="20" t="e">
        <f>VLOOKUP(B14,#REF!,8,FALSE)/1000</f>
        <v>#REF!</v>
      </c>
      <c r="G14" s="20" t="e">
        <f>VLOOKUP(B14,#REF!,12,FALSE)/1000</f>
        <v>#REF!</v>
      </c>
      <c r="H14" s="20" t="e">
        <f>VLOOKUP(B14,#REF!,15,FALSE)/1000</f>
        <v>#REF!</v>
      </c>
      <c r="I14" s="29" t="e">
        <f t="shared" si="0"/>
        <v>#REF!</v>
      </c>
      <c r="J14" s="57">
        <v>2634091033</v>
      </c>
    </row>
    <row r="15" spans="1:10" x14ac:dyDescent="0.25">
      <c r="A15" s="28">
        <v>12</v>
      </c>
      <c r="B15" s="61" t="s">
        <v>24</v>
      </c>
      <c r="C15" s="20" t="e">
        <f>VLOOKUP(B15,#REF!,10,FALSE)/1000</f>
        <v>#REF!</v>
      </c>
      <c r="D15" s="20" t="e">
        <f>VLOOKUP(B15,#REF!,14,FALSE)/1000</f>
        <v>#REF!</v>
      </c>
      <c r="E15" s="20" t="e">
        <f>VLOOKUP(B15,#REF!,17,FALSE)/1000</f>
        <v>#REF!</v>
      </c>
      <c r="F15" s="20" t="e">
        <f>VLOOKUP(B15,#REF!,8,FALSE)/1000</f>
        <v>#REF!</v>
      </c>
      <c r="G15" s="20" t="e">
        <f>VLOOKUP(B15,#REF!,12,FALSE)/1000</f>
        <v>#REF!</v>
      </c>
      <c r="H15" s="20" t="e">
        <f>VLOOKUP(B15,#REF!,15,FALSE)/1000</f>
        <v>#REF!</v>
      </c>
      <c r="I15" s="29" t="e">
        <f t="shared" si="0"/>
        <v>#REF!</v>
      </c>
      <c r="J15" s="57">
        <v>5406570716</v>
      </c>
    </row>
    <row r="16" spans="1:10" x14ac:dyDescent="0.25">
      <c r="A16" s="28">
        <v>13</v>
      </c>
      <c r="B16" s="61" t="s">
        <v>16</v>
      </c>
      <c r="C16" s="20" t="e">
        <f>VLOOKUP(B16,#REF!,10,FALSE)/1000</f>
        <v>#REF!</v>
      </c>
      <c r="D16" s="20" t="e">
        <f>VLOOKUP(B16,#REF!,14,FALSE)/1000</f>
        <v>#REF!</v>
      </c>
      <c r="E16" s="20" t="e">
        <f>VLOOKUP(B16,#REF!,17,FALSE)/1000</f>
        <v>#REF!</v>
      </c>
      <c r="F16" s="20" t="e">
        <f>VLOOKUP(B16,#REF!,8,FALSE)/1000</f>
        <v>#REF!</v>
      </c>
      <c r="G16" s="20" t="e">
        <f>VLOOKUP(B16,#REF!,12,FALSE)/1000</f>
        <v>#REF!</v>
      </c>
      <c r="H16" s="20" t="e">
        <f>VLOOKUP(B16,#REF!,15,FALSE)/1000</f>
        <v>#REF!</v>
      </c>
      <c r="I16" s="29" t="e">
        <f t="shared" si="0"/>
        <v>#REF!</v>
      </c>
      <c r="J16" s="57">
        <v>4345045088</v>
      </c>
    </row>
    <row r="17" spans="1:18" x14ac:dyDescent="0.25">
      <c r="A17" s="28">
        <v>14</v>
      </c>
      <c r="B17" s="61" t="s">
        <v>23</v>
      </c>
      <c r="C17" s="20" t="e">
        <f>VLOOKUP(B17,#REF!,10,FALSE)/1000</f>
        <v>#REF!</v>
      </c>
      <c r="D17" s="20" t="e">
        <f>VLOOKUP(B17,#REF!,14,FALSE)/1000</f>
        <v>#REF!</v>
      </c>
      <c r="E17" s="20" t="e">
        <f>VLOOKUP(B17,#REF!,17,FALSE)/1000</f>
        <v>#REF!</v>
      </c>
      <c r="F17" s="20" t="e">
        <f>VLOOKUP(B17,#REF!,8,FALSE)/1000</f>
        <v>#REF!</v>
      </c>
      <c r="G17" s="20" t="e">
        <f>VLOOKUP(B17,#REF!,12,FALSE)/1000</f>
        <v>#REF!</v>
      </c>
      <c r="H17" s="20" t="e">
        <f>VLOOKUP(B17,#REF!,15,FALSE)/1000</f>
        <v>#REF!</v>
      </c>
      <c r="I17" s="29" t="e">
        <f t="shared" si="0"/>
        <v>#REF!</v>
      </c>
      <c r="J17" s="57">
        <v>5321059541</v>
      </c>
    </row>
    <row r="18" spans="1:18" x14ac:dyDescent="0.25">
      <c r="A18" s="28">
        <v>15</v>
      </c>
      <c r="B18" s="61" t="s">
        <v>5</v>
      </c>
      <c r="C18" s="20" t="e">
        <f>VLOOKUP(B18,#REF!,10,FALSE)/1000</f>
        <v>#REF!</v>
      </c>
      <c r="D18" s="20" t="e">
        <f>VLOOKUP(B18,#REF!,14,FALSE)/1000</f>
        <v>#REF!</v>
      </c>
      <c r="E18" s="20" t="e">
        <f>VLOOKUP(B18,#REF!,17,FALSE)/1000</f>
        <v>#REF!</v>
      </c>
      <c r="F18" s="20" t="e">
        <f>VLOOKUP(B18,#REF!,8,FALSE)/1000</f>
        <v>#REF!</v>
      </c>
      <c r="G18" s="20" t="e">
        <f>VLOOKUP(B18,#REF!,12,FALSE)/1000</f>
        <v>#REF!</v>
      </c>
      <c r="H18" s="20" t="e">
        <f>VLOOKUP(B18,#REF!,15,FALSE)/1000</f>
        <v>#REF!</v>
      </c>
      <c r="I18" s="29" t="e">
        <f t="shared" si="0"/>
        <v>#REF!</v>
      </c>
      <c r="J18" s="57">
        <v>2221171632</v>
      </c>
    </row>
    <row r="19" spans="1:18" x14ac:dyDescent="0.25">
      <c r="A19" s="28">
        <v>16</v>
      </c>
      <c r="B19" s="61" t="s">
        <v>22</v>
      </c>
      <c r="C19" s="20" t="e">
        <f>VLOOKUP(B19,#REF!,10,FALSE)/1000</f>
        <v>#REF!</v>
      </c>
      <c r="D19" s="20" t="e">
        <f>VLOOKUP(B19,#REF!,14,FALSE)/1000</f>
        <v>#REF!</v>
      </c>
      <c r="E19" s="20" t="e">
        <f>VLOOKUP(B19,#REF!,17,FALSE)/1000</f>
        <v>#REF!</v>
      </c>
      <c r="F19" s="20" t="e">
        <f>VLOOKUP(B19,#REF!,8,FALSE)/1000</f>
        <v>#REF!</v>
      </c>
      <c r="G19" s="20" t="e">
        <f>VLOOKUP(B19,#REF!,12,FALSE)/1000</f>
        <v>#REF!</v>
      </c>
      <c r="H19" s="20" t="e">
        <f>VLOOKUP(B19,#REF!,15,FALSE)/1000</f>
        <v>#REF!</v>
      </c>
      <c r="I19" s="29" t="e">
        <f t="shared" si="0"/>
        <v>#REF!</v>
      </c>
      <c r="J19" s="57" t="s">
        <v>136</v>
      </c>
    </row>
    <row r="20" spans="1:18" x14ac:dyDescent="0.25">
      <c r="A20" s="28">
        <v>17</v>
      </c>
      <c r="B20" s="61" t="s">
        <v>10</v>
      </c>
      <c r="C20" s="20" t="e">
        <f>VLOOKUP(B20,#REF!,10,FALSE)/1000</f>
        <v>#REF!</v>
      </c>
      <c r="D20" s="20" t="e">
        <f>VLOOKUP(B20,#REF!,14,FALSE)/1000</f>
        <v>#REF!</v>
      </c>
      <c r="E20" s="20" t="e">
        <f>VLOOKUP(B20,#REF!,17,FALSE)/1000</f>
        <v>#REF!</v>
      </c>
      <c r="F20" s="20" t="e">
        <f>VLOOKUP(B20,#REF!,8,FALSE)/1000</f>
        <v>#REF!</v>
      </c>
      <c r="G20" s="20" t="e">
        <f>VLOOKUP(B20,#REF!,12,FALSE)/1000</f>
        <v>#REF!</v>
      </c>
      <c r="H20" s="20" t="e">
        <f>VLOOKUP(B20,#REF!,15,FALSE)/1000</f>
        <v>#REF!</v>
      </c>
      <c r="I20" s="29" t="e">
        <f t="shared" si="0"/>
        <v>#REF!</v>
      </c>
      <c r="J20" s="57">
        <v>3525251257</v>
      </c>
    </row>
    <row r="21" spans="1:18" x14ac:dyDescent="0.25">
      <c r="A21" s="28">
        <v>18</v>
      </c>
      <c r="B21" s="61" t="s">
        <v>13</v>
      </c>
      <c r="C21" s="20" t="e">
        <f>VLOOKUP(B21,#REF!,10,FALSE)/1000</f>
        <v>#REF!</v>
      </c>
      <c r="D21" s="20" t="e">
        <f>VLOOKUP(B21,#REF!,14,FALSE)/1000</f>
        <v>#REF!</v>
      </c>
      <c r="E21" s="20" t="e">
        <f>VLOOKUP(B21,#REF!,17,FALSE)/1000</f>
        <v>#REF!</v>
      </c>
      <c r="F21" s="20" t="e">
        <f>VLOOKUP(B21,#REF!,8,FALSE)/1000</f>
        <v>#REF!</v>
      </c>
      <c r="G21" s="20" t="e">
        <f>VLOOKUP(B21,#REF!,12,FALSE)/1000</f>
        <v>#REF!</v>
      </c>
      <c r="H21" s="20" t="e">
        <f>VLOOKUP(B21,#REF!,15,FALSE)/1000</f>
        <v>#REF!</v>
      </c>
      <c r="I21" s="29" t="e">
        <f t="shared" si="0"/>
        <v>#REF!</v>
      </c>
      <c r="J21" s="57">
        <v>3801990027</v>
      </c>
    </row>
    <row r="22" spans="1:18" s="36" customFormat="1" x14ac:dyDescent="0.25">
      <c r="A22" s="65">
        <v>19</v>
      </c>
      <c r="B22" s="63" t="s">
        <v>7</v>
      </c>
      <c r="C22" s="32" t="e">
        <f>VLOOKUP(B22,#REF!,10,FALSE)/1000</f>
        <v>#REF!</v>
      </c>
      <c r="D22" s="32" t="e">
        <f>VLOOKUP(B22,#REF!,14,FALSE)/1000</f>
        <v>#REF!</v>
      </c>
      <c r="E22" s="32" t="e">
        <f>VLOOKUP(B22,#REF!,17,FALSE)/1000</f>
        <v>#REF!</v>
      </c>
      <c r="F22" s="32" t="e">
        <f>VLOOKUP(B22,#REF!,8,FALSE)/1000</f>
        <v>#REF!</v>
      </c>
      <c r="G22" s="32" t="e">
        <f>VLOOKUP(B22,#REF!,12,FALSE)/1000</f>
        <v>#REF!</v>
      </c>
      <c r="H22" s="32" t="e">
        <f>VLOOKUP(B22,#REF!,15,FALSE)/1000</f>
        <v>#REF!</v>
      </c>
      <c r="I22" s="62" t="e">
        <f t="shared" si="0"/>
        <v>#REF!</v>
      </c>
      <c r="J22" s="59">
        <v>2901204067</v>
      </c>
      <c r="L22"/>
      <c r="M22"/>
      <c r="N22"/>
      <c r="O22"/>
      <c r="P22"/>
      <c r="Q22"/>
      <c r="R22"/>
    </row>
    <row r="23" spans="1:18" x14ac:dyDescent="0.25">
      <c r="A23" s="28">
        <v>20</v>
      </c>
      <c r="B23" s="61" t="s">
        <v>21</v>
      </c>
      <c r="C23" s="20" t="e">
        <f>VLOOKUP(B23,#REF!,10,FALSE)/1000</f>
        <v>#REF!</v>
      </c>
      <c r="D23" s="20" t="e">
        <f>VLOOKUP(B23,#REF!,14,FALSE)/1000</f>
        <v>#REF!</v>
      </c>
      <c r="E23" s="20" t="e">
        <f>VLOOKUP(B23,#REF!,17,FALSE)/1000</f>
        <v>#REF!</v>
      </c>
      <c r="F23" s="20" t="e">
        <f>VLOOKUP(B23,#REF!,8,FALSE)/1000</f>
        <v>#REF!</v>
      </c>
      <c r="G23" s="20" t="e">
        <f>VLOOKUP(B23,#REF!,12,FALSE)/1000</f>
        <v>#REF!</v>
      </c>
      <c r="H23" s="20" t="e">
        <f>VLOOKUP(B23,#REF!,15,FALSE)/1000</f>
        <v>#REF!</v>
      </c>
      <c r="I23" s="29" t="e">
        <f t="shared" si="0"/>
        <v>#REF!</v>
      </c>
      <c r="J23" s="57">
        <v>4824047100</v>
      </c>
    </row>
    <row r="24" spans="1:18" x14ac:dyDescent="0.25">
      <c r="A24" s="28">
        <v>21</v>
      </c>
      <c r="B24" s="61" t="s">
        <v>14</v>
      </c>
      <c r="C24" s="20" t="e">
        <f>VLOOKUP(B24,#REF!,10,FALSE)/1000</f>
        <v>#REF!</v>
      </c>
      <c r="D24" s="20" t="e">
        <f>VLOOKUP(B24,#REF!,14,FALSE)/1000</f>
        <v>#REF!</v>
      </c>
      <c r="E24" s="20" t="e">
        <f>VLOOKUP(B24,#REF!,17,FALSE)/1000</f>
        <v>#REF!</v>
      </c>
      <c r="F24" s="20" t="e">
        <f>VLOOKUP(B24,#REF!,8,FALSE)/1000</f>
        <v>#REF!</v>
      </c>
      <c r="G24" s="20" t="e">
        <f>VLOOKUP(B24,#REF!,12,FALSE)/1000</f>
        <v>#REF!</v>
      </c>
      <c r="H24" s="20" t="e">
        <f>VLOOKUP(B24,#REF!,15,FALSE)/1000</f>
        <v>#REF!</v>
      </c>
      <c r="I24" s="29" t="e">
        <f t="shared" si="0"/>
        <v>#REF!</v>
      </c>
      <c r="J24" s="57">
        <v>4101091354</v>
      </c>
    </row>
    <row r="25" spans="1:18" x14ac:dyDescent="0.25">
      <c r="A25" s="28">
        <v>22</v>
      </c>
      <c r="B25" s="61" t="s">
        <v>9</v>
      </c>
      <c r="C25" s="20" t="e">
        <f>VLOOKUP(B25,#REF!,10,FALSE)/1000</f>
        <v>#REF!</v>
      </c>
      <c r="D25" s="20" t="e">
        <f>VLOOKUP(B25,#REF!,14,FALSE)/1000</f>
        <v>#REF!</v>
      </c>
      <c r="E25" s="20" t="e">
        <f>VLOOKUP(B25,#REF!,17,FALSE)/1000</f>
        <v>#REF!</v>
      </c>
      <c r="F25" s="20" t="e">
        <f>VLOOKUP(B25,#REF!,8,FALSE)/1000</f>
        <v>#REF!</v>
      </c>
      <c r="G25" s="20" t="e">
        <f>VLOOKUP(B25,#REF!,12,FALSE)/1000</f>
        <v>#REF!</v>
      </c>
      <c r="H25" s="20" t="e">
        <f>VLOOKUP(B25,#REF!,15,FALSE)/1000</f>
        <v>#REF!</v>
      </c>
      <c r="I25" s="29" t="e">
        <f t="shared" si="0"/>
        <v>#REF!</v>
      </c>
      <c r="J25" s="57">
        <v>275066729</v>
      </c>
    </row>
    <row r="26" spans="1:18" x14ac:dyDescent="0.25">
      <c r="A26" s="28">
        <v>23</v>
      </c>
      <c r="B26" s="61" t="s">
        <v>15</v>
      </c>
      <c r="C26" s="20" t="e">
        <f>VLOOKUP(B26,#REF!,10,FALSE)/1000</f>
        <v>#REF!</v>
      </c>
      <c r="D26" s="20" t="e">
        <f>VLOOKUP(B26,#REF!,14,FALSE)/1000</f>
        <v>#REF!</v>
      </c>
      <c r="E26" s="20" t="e">
        <f>VLOOKUP(B26,#REF!,17,FALSE)/1000</f>
        <v>#REF!</v>
      </c>
      <c r="F26" s="20" t="e">
        <f>VLOOKUP(B26,#REF!,8,FALSE)/1000</f>
        <v>#REF!</v>
      </c>
      <c r="G26" s="20" t="e">
        <f>VLOOKUP(B26,#REF!,12,FALSE)/1000</f>
        <v>#REF!</v>
      </c>
      <c r="H26" s="20" t="e">
        <f>VLOOKUP(B26,#REF!,15,FALSE)/1000</f>
        <v>#REF!</v>
      </c>
      <c r="I26" s="29" t="e">
        <f t="shared" si="0"/>
        <v>#REF!</v>
      </c>
      <c r="J26" s="57">
        <v>4207043015</v>
      </c>
    </row>
    <row r="27" spans="1:18" x14ac:dyDescent="0.25">
      <c r="A27" s="28">
        <v>24</v>
      </c>
      <c r="B27" s="61" t="s">
        <v>37</v>
      </c>
      <c r="C27" s="20" t="e">
        <f>VLOOKUP(B27,#REF!,10,FALSE)/1000</f>
        <v>#REF!</v>
      </c>
      <c r="D27" s="20" t="e">
        <f>VLOOKUP(B27,#REF!,14,FALSE)/1000</f>
        <v>#REF!</v>
      </c>
      <c r="E27" s="20" t="e">
        <f>VLOOKUP(B27,#REF!,17,FALSE)/1000</f>
        <v>#REF!</v>
      </c>
      <c r="F27" s="20" t="e">
        <f>VLOOKUP(B27,#REF!,8,FALSE)/1000</f>
        <v>#REF!</v>
      </c>
      <c r="G27" s="20" t="e">
        <f>VLOOKUP(B27,#REF!,12,FALSE)/1000</f>
        <v>#REF!</v>
      </c>
      <c r="H27" s="20" t="e">
        <f>VLOOKUP(B27,#REF!,15,FALSE)/1000</f>
        <v>#REF!</v>
      </c>
      <c r="I27" s="29" t="e">
        <f t="shared" si="0"/>
        <v>#REF!</v>
      </c>
      <c r="J27" s="57">
        <v>2721052016</v>
      </c>
    </row>
    <row r="28" spans="1:18" x14ac:dyDescent="0.25">
      <c r="A28" s="28">
        <v>25</v>
      </c>
      <c r="B28" s="61" t="s">
        <v>25</v>
      </c>
      <c r="C28" s="20" t="e">
        <f>VLOOKUP(B28,#REF!,10,FALSE)/1000</f>
        <v>#REF!</v>
      </c>
      <c r="D28" s="20" t="e">
        <f>VLOOKUP(B28,#REF!,14,FALSE)/1000</f>
        <v>#REF!</v>
      </c>
      <c r="E28" s="20" t="e">
        <f>VLOOKUP(B28,#REF!,17,FALSE)/1000</f>
        <v>#REF!</v>
      </c>
      <c r="F28" s="20" t="e">
        <f>VLOOKUP(B28,#REF!,8,FALSE)/1000</f>
        <v>#REF!</v>
      </c>
      <c r="G28" s="20" t="e">
        <f>VLOOKUP(B28,#REF!,12,FALSE)/1000</f>
        <v>#REF!</v>
      </c>
      <c r="H28" s="20" t="e">
        <f>VLOOKUP(B28,#REF!,15,FALSE)/1000</f>
        <v>#REF!</v>
      </c>
      <c r="I28" s="29" t="e">
        <f t="shared" si="0"/>
        <v>#REF!</v>
      </c>
      <c r="J28" s="57">
        <v>5753990187</v>
      </c>
    </row>
    <row r="29" spans="1:18" x14ac:dyDescent="0.25">
      <c r="A29" s="28">
        <v>26</v>
      </c>
      <c r="B29" s="61" t="s">
        <v>26</v>
      </c>
      <c r="C29" s="20" t="e">
        <f>VLOOKUP(B29,#REF!,10,FALSE)/1000</f>
        <v>#REF!</v>
      </c>
      <c r="D29" s="20" t="e">
        <f>VLOOKUP(B29,#REF!,14,FALSE)/1000</f>
        <v>#REF!</v>
      </c>
      <c r="E29" s="20" t="e">
        <f>VLOOKUP(B29,#REF!,17,FALSE)/1000</f>
        <v>#REF!</v>
      </c>
      <c r="F29" s="20" t="e">
        <f>VLOOKUP(B29,#REF!,8,FALSE)/1000</f>
        <v>#REF!</v>
      </c>
      <c r="G29" s="20" t="e">
        <f>VLOOKUP(B29,#REF!,12,FALSE)/1000</f>
        <v>#REF!</v>
      </c>
      <c r="H29" s="20" t="e">
        <f>VLOOKUP(B29,#REF!,15,FALSE)/1000</f>
        <v>#REF!</v>
      </c>
      <c r="I29" s="29" t="e">
        <f t="shared" si="0"/>
        <v>#REF!</v>
      </c>
      <c r="J29" s="57">
        <v>5835073174</v>
      </c>
    </row>
    <row r="30" spans="1:18" x14ac:dyDescent="0.25">
      <c r="A30" s="28">
        <v>27</v>
      </c>
      <c r="B30" s="61" t="s">
        <v>41</v>
      </c>
      <c r="C30" s="20" t="e">
        <f>VLOOKUP(B30,#REF!,10,FALSE)/1000</f>
        <v>#REF!</v>
      </c>
      <c r="D30" s="20" t="e">
        <f>VLOOKUP(B30,#REF!,14,FALSE)/1000</f>
        <v>#REF!</v>
      </c>
      <c r="E30" s="20" t="e">
        <f>VLOOKUP(B30,#REF!,17,FALSE)/1000</f>
        <v>#REF!</v>
      </c>
      <c r="F30" s="20" t="e">
        <f>VLOOKUP(B30,#REF!,8,FALSE)/1000</f>
        <v>#REF!</v>
      </c>
      <c r="G30" s="20" t="e">
        <f>VLOOKUP(B30,#REF!,12,FALSE)/1000</f>
        <v>#REF!</v>
      </c>
      <c r="H30" s="20" t="e">
        <f>VLOOKUP(B30,#REF!,15,FALSE)/1000</f>
        <v>#REF!</v>
      </c>
      <c r="I30" s="29" t="e">
        <f t="shared" si="0"/>
        <v>#REF!</v>
      </c>
      <c r="J30" s="57">
        <v>7604192192</v>
      </c>
    </row>
    <row r="31" spans="1:18" x14ac:dyDescent="0.25">
      <c r="A31" s="28">
        <v>28</v>
      </c>
      <c r="B31" s="61" t="s">
        <v>8</v>
      </c>
      <c r="C31" s="20" t="e">
        <f>VLOOKUP(B31,#REF!,10,FALSE)/1000</f>
        <v>#REF!</v>
      </c>
      <c r="D31" s="20" t="e">
        <f>VLOOKUP(B31,#REF!,14,FALSE)/1000</f>
        <v>#REF!</v>
      </c>
      <c r="E31" s="20" t="e">
        <f>VLOOKUP(B31,#REF!,17,FALSE)/1000</f>
        <v>#REF!</v>
      </c>
      <c r="F31" s="20" t="e">
        <f>VLOOKUP(B31,#REF!,8,FALSE)/1000</f>
        <v>#REF!</v>
      </c>
      <c r="G31" s="20" t="e">
        <f>VLOOKUP(B31,#REF!,12,FALSE)/1000</f>
        <v>#REF!</v>
      </c>
      <c r="H31" s="20" t="e">
        <f>VLOOKUP(B31,#REF!,15,FALSE)/1000</f>
        <v>#REF!</v>
      </c>
      <c r="I31" s="29" t="e">
        <f t="shared" si="0"/>
        <v>#REF!</v>
      </c>
      <c r="J31" s="57">
        <v>3015028318</v>
      </c>
    </row>
    <row r="32" spans="1:18" s="36" customFormat="1" x14ac:dyDescent="0.25">
      <c r="A32" s="65">
        <v>29</v>
      </c>
      <c r="B32" s="63" t="s">
        <v>28</v>
      </c>
      <c r="C32" s="32" t="e">
        <f>VLOOKUP(B32,#REF!,10,FALSE)/1000</f>
        <v>#REF!</v>
      </c>
      <c r="D32" s="32" t="e">
        <f>VLOOKUP(B32,#REF!,14,FALSE)/1000</f>
        <v>#REF!</v>
      </c>
      <c r="E32" s="32" t="e">
        <f>VLOOKUP(B32,#REF!,17,FALSE)/1000</f>
        <v>#REF!</v>
      </c>
      <c r="F32" s="32" t="e">
        <f>VLOOKUP(B32,#REF!,8,FALSE)/1000</f>
        <v>#REF!</v>
      </c>
      <c r="G32" s="32" t="e">
        <f>VLOOKUP(B32,#REF!,12,FALSE)/1000</f>
        <v>#REF!</v>
      </c>
      <c r="H32" s="32" t="e">
        <f>VLOOKUP(B32,#REF!,15,FALSE)/1000</f>
        <v>#REF!</v>
      </c>
      <c r="I32" s="62" t="e">
        <f t="shared" si="0"/>
        <v>#REF!</v>
      </c>
      <c r="J32" s="59">
        <v>6450939546</v>
      </c>
      <c r="L32"/>
      <c r="M32"/>
      <c r="N32"/>
      <c r="O32"/>
      <c r="P32"/>
      <c r="Q32"/>
      <c r="R32"/>
    </row>
    <row r="33" spans="1:18" x14ac:dyDescent="0.25">
      <c r="A33" s="28">
        <v>30</v>
      </c>
      <c r="B33" s="61" t="s">
        <v>20</v>
      </c>
      <c r="C33" s="20" t="e">
        <f>VLOOKUP(B33,#REF!,10,FALSE)/1000</f>
        <v>#REF!</v>
      </c>
      <c r="D33" s="20" t="e">
        <f>VLOOKUP(B33,#REF!,14,FALSE)/1000</f>
        <v>#REF!</v>
      </c>
      <c r="E33" s="20" t="e">
        <f>VLOOKUP(B33,#REF!,17,FALSE)/1000</f>
        <v>#REF!</v>
      </c>
      <c r="F33" s="20" t="e">
        <f>VLOOKUP(B33,#REF!,8,FALSE)/1000</f>
        <v>#REF!</v>
      </c>
      <c r="G33" s="20" t="e">
        <f>VLOOKUP(B33,#REF!,12,FALSE)/1000</f>
        <v>#REF!</v>
      </c>
      <c r="H33" s="20" t="e">
        <f>VLOOKUP(B33,#REF!,15,FALSE)/1000</f>
        <v>#REF!</v>
      </c>
      <c r="I33" s="29" t="e">
        <f t="shared" si="0"/>
        <v>#REF!</v>
      </c>
      <c r="J33" s="57">
        <v>4632066518</v>
      </c>
    </row>
    <row r="34" spans="1:18" x14ac:dyDescent="0.25">
      <c r="A34" s="28">
        <v>31</v>
      </c>
      <c r="B34" s="61" t="s">
        <v>84</v>
      </c>
      <c r="C34" s="20">
        <v>379.46904700000005</v>
      </c>
      <c r="D34" s="20">
        <v>362.83994000000001</v>
      </c>
      <c r="E34" s="20" t="s">
        <v>83</v>
      </c>
      <c r="F34" s="20">
        <v>62.057000000000002</v>
      </c>
      <c r="G34" s="20">
        <v>53.058</v>
      </c>
      <c r="H34" s="20" t="s">
        <v>83</v>
      </c>
      <c r="I34" s="29">
        <f t="shared" si="0"/>
        <v>511.48467860193057</v>
      </c>
      <c r="J34" s="57" t="s">
        <v>131</v>
      </c>
    </row>
    <row r="35" spans="1:18" s="36" customFormat="1" x14ac:dyDescent="0.25">
      <c r="A35" s="65">
        <v>32</v>
      </c>
      <c r="B35" s="63" t="s">
        <v>44</v>
      </c>
      <c r="C35" s="32">
        <v>370</v>
      </c>
      <c r="D35" s="32">
        <v>370</v>
      </c>
      <c r="E35" s="32" t="s">
        <v>83</v>
      </c>
      <c r="F35" s="32">
        <v>164</v>
      </c>
      <c r="G35" s="32">
        <v>164</v>
      </c>
      <c r="H35" s="32" t="s">
        <v>83</v>
      </c>
      <c r="I35" s="62">
        <f t="shared" si="0"/>
        <v>125.60975609756096</v>
      </c>
      <c r="J35" s="59">
        <v>7704472891</v>
      </c>
      <c r="L35"/>
      <c r="M35"/>
      <c r="N35"/>
      <c r="O35"/>
      <c r="P35"/>
      <c r="Q35"/>
      <c r="R35"/>
    </row>
    <row r="36" spans="1:18" x14ac:dyDescent="0.25">
      <c r="A36" s="28">
        <v>33</v>
      </c>
      <c r="B36" s="61" t="s">
        <v>92</v>
      </c>
      <c r="C36" s="20" t="e">
        <f>VLOOKUP(B36,#REF!,10,FALSE)/1000</f>
        <v>#REF!</v>
      </c>
      <c r="D36" s="20" t="e">
        <f>VLOOKUP(B36,#REF!,14,FALSE)/1000</f>
        <v>#REF!</v>
      </c>
      <c r="E36" s="20">
        <v>0</v>
      </c>
      <c r="F36" s="20">
        <v>0</v>
      </c>
      <c r="G36" s="20">
        <v>0</v>
      </c>
      <c r="H36" s="20">
        <v>0</v>
      </c>
      <c r="I36" s="29" t="s">
        <v>93</v>
      </c>
      <c r="J36" s="57" t="s">
        <v>137</v>
      </c>
    </row>
    <row r="37" spans="1:18" x14ac:dyDescent="0.25">
      <c r="A37" s="28">
        <v>34</v>
      </c>
      <c r="B37" s="61" t="s">
        <v>12</v>
      </c>
      <c r="C37" s="20" t="e">
        <f>VLOOKUP(B37,#REF!,10,FALSE)/1000</f>
        <v>#REF!</v>
      </c>
      <c r="D37" s="20" t="e">
        <f>VLOOKUP(B37,#REF!,14,FALSE)/1000</f>
        <v>#REF!</v>
      </c>
      <c r="E37" s="20" t="e">
        <f>VLOOKUP(B37,#REF!,17,FALSE)/1000</f>
        <v>#REF!</v>
      </c>
      <c r="F37" s="20" t="e">
        <f>VLOOKUP(B37,#REF!,8,FALSE)/1000</f>
        <v>#REF!</v>
      </c>
      <c r="G37" s="20" t="e">
        <f>VLOOKUP(B37,#REF!,12,FALSE)/1000</f>
        <v>#REF!</v>
      </c>
      <c r="H37" s="20" t="e">
        <f>VLOOKUP(B37,#REF!,15,FALSE)/1000</f>
        <v>#REF!</v>
      </c>
      <c r="I37" s="29" t="e">
        <f t="shared" si="0"/>
        <v>#REF!</v>
      </c>
      <c r="J37" s="57">
        <v>7536165141</v>
      </c>
    </row>
    <row r="38" spans="1:18" x14ac:dyDescent="0.25">
      <c r="A38" s="28">
        <v>35</v>
      </c>
      <c r="B38" s="61" t="s">
        <v>19</v>
      </c>
      <c r="C38" s="20" t="e">
        <f>VLOOKUP(B38,#REF!,10,FALSE)/1000</f>
        <v>#REF!</v>
      </c>
      <c r="D38" s="20" t="e">
        <f>VLOOKUP(B38,#REF!,14,FALSE)/1000</f>
        <v>#REF!</v>
      </c>
      <c r="E38" s="20" t="e">
        <f>VLOOKUP(B38,#REF!,17,FALSE)/1000</f>
        <v>#REF!</v>
      </c>
      <c r="F38" s="20" t="e">
        <f>VLOOKUP(B38,#REF!,8,FALSE)/1000</f>
        <v>#REF!</v>
      </c>
      <c r="G38" s="20" t="e">
        <f>VLOOKUP(B38,#REF!,12,FALSE)/1000</f>
        <v>#REF!</v>
      </c>
      <c r="H38" s="20" t="e">
        <f>VLOOKUP(B38,#REF!,15,FALSE)/1000</f>
        <v>#REF!</v>
      </c>
      <c r="I38" s="29" t="e">
        <f t="shared" si="0"/>
        <v>#REF!</v>
      </c>
      <c r="J38" s="57">
        <v>4501153372</v>
      </c>
    </row>
    <row r="39" spans="1:18" x14ac:dyDescent="0.25">
      <c r="A39" s="28">
        <v>36</v>
      </c>
      <c r="B39" s="61" t="s">
        <v>6</v>
      </c>
      <c r="C39" s="20" t="e">
        <f>VLOOKUP(B39,#REF!,10,FALSE)/1000</f>
        <v>#REF!</v>
      </c>
      <c r="D39" s="20" t="e">
        <f>VLOOKUP(B39,#REF!,14,FALSE)/1000</f>
        <v>#REF!</v>
      </c>
      <c r="E39" s="20" t="e">
        <f>VLOOKUP(B39,#REF!,17,FALSE)/1000</f>
        <v>#REF!</v>
      </c>
      <c r="F39" s="20" t="e">
        <f>VLOOKUP(B39,#REF!,8,FALSE)/1000</f>
        <v>#REF!</v>
      </c>
      <c r="G39" s="20" t="e">
        <f>VLOOKUP(B39,#REF!,12,FALSE)/1000</f>
        <v>#REF!</v>
      </c>
      <c r="H39" s="20" t="e">
        <f>VLOOKUP(B39,#REF!,15,FALSE)/1000</f>
        <v>#REF!</v>
      </c>
      <c r="I39" s="29" t="e">
        <f t="shared" si="0"/>
        <v>#REF!</v>
      </c>
      <c r="J39" s="57">
        <v>2801249882</v>
      </c>
    </row>
    <row r="40" spans="1:18" x14ac:dyDescent="0.25">
      <c r="A40" s="28">
        <v>37</v>
      </c>
      <c r="B40" s="61" t="s">
        <v>40</v>
      </c>
      <c r="C40" s="20" t="e">
        <f>VLOOKUP(B40,#REF!,10,FALSE)/1000</f>
        <v>#REF!</v>
      </c>
      <c r="D40" s="20" t="e">
        <f>VLOOKUP(B40,#REF!,14,FALSE)/1000</f>
        <v>#REF!</v>
      </c>
      <c r="E40" s="20" t="e">
        <f>VLOOKUP(B40,#REF!,17,FALSE)/1000</f>
        <v>#REF!</v>
      </c>
      <c r="F40" s="20" t="e">
        <f>VLOOKUP(B40,#REF!,8,FALSE)/1000</f>
        <v>#REF!</v>
      </c>
      <c r="G40" s="20" t="e">
        <f>VLOOKUP(B40,#REF!,12,FALSE)/1000</f>
        <v>#REF!</v>
      </c>
      <c r="H40" s="20" t="e">
        <f>VLOOKUP(B40,#REF!,15,FALSE)/1000</f>
        <v>#REF!</v>
      </c>
      <c r="I40" s="29" t="e">
        <f t="shared" si="0"/>
        <v>#REF!</v>
      </c>
      <c r="J40" s="57">
        <v>1435296482</v>
      </c>
    </row>
    <row r="41" spans="1:18" x14ac:dyDescent="0.25">
      <c r="A41" s="28">
        <v>38</v>
      </c>
      <c r="B41" s="61" t="s">
        <v>53</v>
      </c>
      <c r="C41" s="20">
        <v>114.47272835999999</v>
      </c>
      <c r="D41" s="20">
        <v>58.861543929999996</v>
      </c>
      <c r="E41" s="20" t="s">
        <v>83</v>
      </c>
      <c r="F41" s="20">
        <v>93.614999999999995</v>
      </c>
      <c r="G41" s="20">
        <v>50.533000000000001</v>
      </c>
      <c r="H41" s="20" t="s">
        <v>83</v>
      </c>
      <c r="I41" s="29">
        <f t="shared" si="0"/>
        <v>22.280327255247556</v>
      </c>
      <c r="J41" s="57" t="s">
        <v>134</v>
      </c>
    </row>
    <row r="42" spans="1:18" x14ac:dyDescent="0.25">
      <c r="A42" s="28">
        <v>39</v>
      </c>
      <c r="B42" s="61" t="s">
        <v>11</v>
      </c>
      <c r="C42" s="20" t="e">
        <f>VLOOKUP(B42,#REF!,10,FALSE)/1000</f>
        <v>#REF!</v>
      </c>
      <c r="D42" s="20" t="e">
        <f>VLOOKUP(B42,#REF!,14,FALSE)/1000</f>
        <v>#REF!</v>
      </c>
      <c r="E42" s="20" t="e">
        <f>VLOOKUP(B42,#REF!,17,FALSE)/1000</f>
        <v>#REF!</v>
      </c>
      <c r="F42" s="20" t="e">
        <f>VLOOKUP(B42,#REF!,8,FALSE)/1000</f>
        <v>#REF!</v>
      </c>
      <c r="G42" s="20" t="e">
        <f>VLOOKUP(B42,#REF!,12,FALSE)/1000</f>
        <v>#REF!</v>
      </c>
      <c r="H42" s="20" t="e">
        <f>VLOOKUP(B42,#REF!,15,FALSE)/1000</f>
        <v>#REF!</v>
      </c>
      <c r="I42" s="29" t="e">
        <f t="shared" si="0"/>
        <v>#REF!</v>
      </c>
      <c r="J42" s="57">
        <v>7901550330</v>
      </c>
    </row>
    <row r="43" spans="1:18" x14ac:dyDescent="0.25">
      <c r="A43" s="28">
        <v>40</v>
      </c>
      <c r="B43" s="61" t="s">
        <v>33</v>
      </c>
      <c r="C43" s="20" t="e">
        <f>VLOOKUP(B43,#REF!,10,FALSE)/1000</f>
        <v>#REF!</v>
      </c>
      <c r="D43" s="20" t="e">
        <f>VLOOKUP(B43,#REF!,14,FALSE)/1000</f>
        <v>#REF!</v>
      </c>
      <c r="E43" s="20" t="e">
        <f>VLOOKUP(B43,#REF!,17,FALSE)/1000</f>
        <v>#REF!</v>
      </c>
      <c r="F43" s="20" t="e">
        <f>VLOOKUP(B43,#REF!,8,FALSE)/1000</f>
        <v>#REF!</v>
      </c>
      <c r="G43" s="20" t="e">
        <f>VLOOKUP(B43,#REF!,12,FALSE)/1000</f>
        <v>#REF!</v>
      </c>
      <c r="H43" s="20" t="e">
        <f>VLOOKUP(B43,#REF!,15,FALSE)/1000</f>
        <v>#REF!</v>
      </c>
      <c r="I43" s="29" t="e">
        <f t="shared" si="0"/>
        <v>#REF!</v>
      </c>
      <c r="J43" s="57">
        <v>6154035727</v>
      </c>
    </row>
    <row r="44" spans="1:18" x14ac:dyDescent="0.25">
      <c r="A44" s="28">
        <v>41</v>
      </c>
      <c r="B44" s="61" t="s">
        <v>47</v>
      </c>
      <c r="C44" s="20">
        <v>61.265000000000001</v>
      </c>
      <c r="D44" s="20">
        <v>52.94</v>
      </c>
      <c r="E44" s="20" t="s">
        <v>83</v>
      </c>
      <c r="F44" s="20">
        <v>38.728000000000002</v>
      </c>
      <c r="G44" s="20">
        <v>34.277999999999999</v>
      </c>
      <c r="H44" s="20" t="s">
        <v>83</v>
      </c>
      <c r="I44" s="29">
        <f t="shared" si="0"/>
        <v>58.193038628382567</v>
      </c>
      <c r="J44" s="57">
        <v>5407487242</v>
      </c>
    </row>
    <row r="45" spans="1:18" x14ac:dyDescent="0.25">
      <c r="A45" s="28">
        <v>42</v>
      </c>
      <c r="B45" s="61" t="s">
        <v>42</v>
      </c>
      <c r="C45" s="20">
        <v>46.058999999999997</v>
      </c>
      <c r="D45" s="20">
        <v>32.356000000000002</v>
      </c>
      <c r="E45" s="20" t="s">
        <v>83</v>
      </c>
      <c r="F45" s="20">
        <v>19.584</v>
      </c>
      <c r="G45" s="20">
        <v>14.151999999999999</v>
      </c>
      <c r="H45" s="20" t="s">
        <v>83</v>
      </c>
      <c r="I45" s="29">
        <f t="shared" si="0"/>
        <v>135.18688725490193</v>
      </c>
      <c r="J45" s="57" t="s">
        <v>133</v>
      </c>
    </row>
    <row r="46" spans="1:18" x14ac:dyDescent="0.25">
      <c r="A46" s="28">
        <v>43</v>
      </c>
      <c r="B46" s="61" t="s">
        <v>36</v>
      </c>
      <c r="C46" s="20" t="e">
        <f>VLOOKUP(B46,#REF!,10,FALSE)/1000</f>
        <v>#REF!</v>
      </c>
      <c r="D46" s="20" t="e">
        <f>VLOOKUP(B46,#REF!,14,FALSE)/1000</f>
        <v>#REF!</v>
      </c>
      <c r="E46" s="20" t="e">
        <f>VLOOKUP(B46,#REF!,17,FALSE)/1000</f>
        <v>#REF!</v>
      </c>
      <c r="F46" s="20" t="e">
        <f>VLOOKUP(B46,#REF!,8,FALSE)/1000</f>
        <v>#REF!</v>
      </c>
      <c r="G46" s="20" t="e">
        <f>VLOOKUP(B46,#REF!,12,FALSE)/1000</f>
        <v>#REF!</v>
      </c>
      <c r="H46" s="20" t="e">
        <f>VLOOKUP(B46,#REF!,15,FALSE)/1000</f>
        <v>#REF!</v>
      </c>
      <c r="I46" s="29" t="e">
        <f t="shared" si="0"/>
        <v>#REF!</v>
      </c>
      <c r="J46" s="57">
        <v>3818029140</v>
      </c>
    </row>
    <row r="47" spans="1:18" x14ac:dyDescent="0.25">
      <c r="A47" s="28">
        <v>44</v>
      </c>
      <c r="B47" s="61" t="s">
        <v>63</v>
      </c>
      <c r="C47" s="20">
        <v>6.9580000000000002</v>
      </c>
      <c r="D47" s="20">
        <v>0</v>
      </c>
      <c r="E47" s="20" t="s">
        <v>83</v>
      </c>
      <c r="F47" s="20">
        <v>6.9580000000000002</v>
      </c>
      <c r="G47" s="20">
        <v>0</v>
      </c>
      <c r="H47" s="20" t="s">
        <v>83</v>
      </c>
      <c r="I47" s="29">
        <f t="shared" si="0"/>
        <v>0</v>
      </c>
      <c r="J47" s="57" t="s">
        <v>135</v>
      </c>
    </row>
    <row r="48" spans="1:18" x14ac:dyDescent="0.25">
      <c r="A48" s="28">
        <v>45</v>
      </c>
      <c r="B48" s="61" t="s">
        <v>62</v>
      </c>
      <c r="C48" s="20">
        <v>3.3849999999999998</v>
      </c>
      <c r="D48" s="20">
        <v>0.51600000000000001</v>
      </c>
      <c r="E48" s="20" t="s">
        <v>83</v>
      </c>
      <c r="F48" s="20">
        <v>3.2639999999999998</v>
      </c>
      <c r="G48" s="20">
        <v>0.42799999999999999</v>
      </c>
      <c r="H48" s="20" t="s">
        <v>83</v>
      </c>
      <c r="I48" s="29">
        <f t="shared" si="0"/>
        <v>3.7071078431372584</v>
      </c>
      <c r="J48" s="57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sheetPr codeName="Лист11"/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115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112</v>
      </c>
      <c r="D2" s="52" t="s">
        <v>113</v>
      </c>
      <c r="E2" s="51" t="s">
        <v>114</v>
      </c>
    </row>
    <row r="3" spans="1:5" x14ac:dyDescent="0.25">
      <c r="B3" t="s">
        <v>5</v>
      </c>
      <c r="C3" s="11" t="e">
        <f>VLOOKUP(B3,#REF!,20,FALSE)/1000</f>
        <v>#REF!</v>
      </c>
      <c r="D3" s="11" t="e">
        <f>VLOOKUP(B3,#REF!,18,FALSE)/1000</f>
        <v>#REF!</v>
      </c>
    </row>
    <row r="4" spans="1:5" x14ac:dyDescent="0.25">
      <c r="B4" t="s">
        <v>6</v>
      </c>
      <c r="C4" s="11" t="e">
        <f>VLOOKUP(B4,#REF!,20,FALSE)/1000</f>
        <v>#REF!</v>
      </c>
      <c r="D4" s="11" t="e">
        <f>VLOOKUP(B4,#REF!,18,FALSE)/1000</f>
        <v>#REF!</v>
      </c>
    </row>
    <row r="5" spans="1:5" x14ac:dyDescent="0.25">
      <c r="B5" t="s">
        <v>7</v>
      </c>
      <c r="C5" s="11" t="e">
        <f>VLOOKUP(B5,#REF!,20,FALSE)/1000</f>
        <v>#REF!</v>
      </c>
      <c r="D5" s="11" t="e">
        <f>VLOOKUP(B5,#REF!,18,FALSE)/1000</f>
        <v>#REF!</v>
      </c>
    </row>
    <row r="6" spans="1:5" x14ac:dyDescent="0.25">
      <c r="B6" t="s">
        <v>8</v>
      </c>
      <c r="C6" s="11" t="e">
        <f>VLOOKUP(B6,#REF!,20,FALSE)/1000</f>
        <v>#REF!</v>
      </c>
      <c r="D6" s="11" t="e">
        <f>VLOOKUP(B6,#REF!,18,FALSE)/1000</f>
        <v>#REF!</v>
      </c>
    </row>
    <row r="7" spans="1:5" x14ac:dyDescent="0.25">
      <c r="B7" t="s">
        <v>9</v>
      </c>
      <c r="C7" s="11" t="e">
        <f>VLOOKUP(B7,#REF!,20,FALSE)/1000</f>
        <v>#REF!</v>
      </c>
      <c r="D7" s="11" t="e">
        <f>VLOOKUP(B7,#REF!,18,FALSE)/1000</f>
        <v>#REF!</v>
      </c>
    </row>
    <row r="8" spans="1:5" x14ac:dyDescent="0.25">
      <c r="B8" t="s">
        <v>10</v>
      </c>
      <c r="C8" s="11" t="e">
        <f>VLOOKUP(B8,#REF!,20,FALSE)/1000</f>
        <v>#REF!</v>
      </c>
      <c r="D8" s="11" t="e">
        <f>VLOOKUP(B8,#REF!,18,FALSE)/1000</f>
        <v>#REF!</v>
      </c>
    </row>
    <row r="9" spans="1:5" x14ac:dyDescent="0.25">
      <c r="B9" t="s">
        <v>11</v>
      </c>
      <c r="C9" s="11" t="e">
        <f>VLOOKUP(B9,#REF!,20,FALSE)/1000</f>
        <v>#REF!</v>
      </c>
      <c r="D9" s="11" t="e">
        <f>VLOOKUP(B9,#REF!,18,FALSE)/1000</f>
        <v>#REF!</v>
      </c>
    </row>
    <row r="10" spans="1:5" x14ac:dyDescent="0.25"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</row>
    <row r="11" spans="1:5" x14ac:dyDescent="0.25"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</row>
    <row r="12" spans="1:5" x14ac:dyDescent="0.25"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</row>
    <row r="13" spans="1:5" x14ac:dyDescent="0.25"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</row>
    <row r="14" spans="1:5" x14ac:dyDescent="0.25"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</row>
    <row r="15" spans="1:5" x14ac:dyDescent="0.25"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</row>
    <row r="16" spans="1:5" x14ac:dyDescent="0.25"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</row>
    <row r="17" spans="2:4" x14ac:dyDescent="0.25"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</row>
    <row r="18" spans="2:4" x14ac:dyDescent="0.25"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</row>
    <row r="19" spans="2:4" x14ac:dyDescent="0.25"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</row>
    <row r="20" spans="2:4" x14ac:dyDescent="0.25"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</row>
    <row r="21" spans="2:4" x14ac:dyDescent="0.25"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</row>
    <row r="22" spans="2:4" x14ac:dyDescent="0.25">
      <c r="B22" t="s">
        <v>24</v>
      </c>
      <c r="C22" s="11" t="e">
        <f>VLOOKUP(B22,#REF!,20,FALSE)/1000</f>
        <v>#REF!</v>
      </c>
      <c r="D22" s="11" t="e">
        <f>VLOOKUP(B22,#REF!,18,FALSE)/1000</f>
        <v>#REF!</v>
      </c>
    </row>
    <row r="23" spans="2:4" x14ac:dyDescent="0.25"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</row>
    <row r="24" spans="2:4" x14ac:dyDescent="0.25"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</row>
    <row r="25" spans="2:4" x14ac:dyDescent="0.25"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</row>
    <row r="26" spans="2:4" x14ac:dyDescent="0.25"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</row>
    <row r="27" spans="2:4" x14ac:dyDescent="0.25"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</row>
    <row r="28" spans="2:4" x14ac:dyDescent="0.25"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</row>
    <row r="29" spans="2:4" x14ac:dyDescent="0.25">
      <c r="B29" t="s">
        <v>32</v>
      </c>
      <c r="C29" s="11" t="e">
        <f>VLOOKUP(B29,#REF!,20,FALSE)/1000</f>
        <v>#REF!</v>
      </c>
      <c r="D29" s="11" t="e">
        <f>VLOOKUP(B29,#REF!,18,FALSE)/1000</f>
        <v>#REF!</v>
      </c>
    </row>
    <row r="30" spans="2:4" x14ac:dyDescent="0.25">
      <c r="B30" t="s">
        <v>33</v>
      </c>
      <c r="C30" s="11" t="e">
        <f>VLOOKUP(B30,#REF!,20,FALSE)/1000</f>
        <v>#REF!</v>
      </c>
      <c r="D30" s="11" t="e">
        <f>VLOOKUP(B30,#REF!,18,FALSE)/1000</f>
        <v>#REF!</v>
      </c>
    </row>
    <row r="31" spans="2:4" x14ac:dyDescent="0.25">
      <c r="B31" t="s">
        <v>34</v>
      </c>
      <c r="C31" s="11" t="e">
        <f>VLOOKUP(B31,#REF!,20,FALSE)/1000</f>
        <v>#REF!</v>
      </c>
      <c r="D31" s="11" t="e">
        <f>VLOOKUP(B31,#REF!,18,FALSE)/1000</f>
        <v>#REF!</v>
      </c>
    </row>
    <row r="32" spans="2:4" x14ac:dyDescent="0.25">
      <c r="B32" t="s">
        <v>35</v>
      </c>
      <c r="C32" s="11" t="e">
        <f>VLOOKUP(B32,#REF!,20,FALSE)/1000</f>
        <v>#REF!</v>
      </c>
      <c r="D32" s="11" t="e">
        <f>VLOOKUP(B32,#REF!,18,FALSE)/1000</f>
        <v>#REF!</v>
      </c>
    </row>
    <row r="33" spans="2:4" x14ac:dyDescent="0.25">
      <c r="B33" t="s">
        <v>36</v>
      </c>
      <c r="C33" s="11" t="e">
        <f>VLOOKUP(B33,#REF!,20,FALSE)/1000</f>
        <v>#REF!</v>
      </c>
      <c r="D33" s="11" t="e">
        <f>VLOOKUP(B33,#REF!,18,FALSE)/1000</f>
        <v>#REF!</v>
      </c>
    </row>
    <row r="34" spans="2:4" x14ac:dyDescent="0.25">
      <c r="B34" t="s">
        <v>37</v>
      </c>
      <c r="C34" s="11" t="e">
        <f>VLOOKUP(B34,#REF!,20,FALSE)/1000</f>
        <v>#REF!</v>
      </c>
      <c r="D34" s="11" t="e">
        <f>VLOOKUP(B34,#REF!,18,FALSE)/1000</f>
        <v>#REF!</v>
      </c>
    </row>
    <row r="35" spans="2:4" x14ac:dyDescent="0.25">
      <c r="B35" t="s">
        <v>38</v>
      </c>
      <c r="C35" s="11" t="e">
        <f>VLOOKUP(B35,#REF!,20,FALSE)/1000</f>
        <v>#REF!</v>
      </c>
      <c r="D35" s="11" t="e">
        <f>VLOOKUP(B35,#REF!,18,FALSE)/1000</f>
        <v>#REF!</v>
      </c>
    </row>
    <row r="36" spans="2:4" x14ac:dyDescent="0.25">
      <c r="B36" t="s">
        <v>39</v>
      </c>
      <c r="C36" s="11" t="e">
        <f>VLOOKUP(B36,#REF!,20,FALSE)/1000</f>
        <v>#REF!</v>
      </c>
      <c r="D36" s="11" t="e">
        <f>VLOOKUP(B36,#REF!,18,FALSE)/1000</f>
        <v>#REF!</v>
      </c>
    </row>
    <row r="37" spans="2:4" x14ac:dyDescent="0.25">
      <c r="B37" t="s">
        <v>40</v>
      </c>
      <c r="C37" s="11" t="e">
        <f>VLOOKUP(B37,#REF!,20,FALSE)/1000</f>
        <v>#REF!</v>
      </c>
      <c r="D37" s="11" t="e">
        <f>VLOOKUP(B37,#REF!,18,FALSE)/1000</f>
        <v>#REF!</v>
      </c>
    </row>
    <row r="38" spans="2:4" x14ac:dyDescent="0.25">
      <c r="B38" t="s">
        <v>41</v>
      </c>
      <c r="C38" s="11" t="e">
        <f>VLOOKUP(B38,#REF!,20,FALSE)/1000</f>
        <v>#REF!</v>
      </c>
      <c r="D38" s="11" t="e">
        <f>VLOOKUP(B38,#REF!,18,FALSE)/1000</f>
        <v>#REF!</v>
      </c>
    </row>
    <row r="39" spans="2:4" x14ac:dyDescent="0.25">
      <c r="B39" t="s">
        <v>92</v>
      </c>
      <c r="C39" s="11" t="e">
        <f>VLOOKUP(B39,#REF!,20,FALSE)/1000</f>
        <v>#REF!</v>
      </c>
      <c r="D39" s="11">
        <v>0</v>
      </c>
    </row>
    <row r="40" spans="2:4" s="10" customFormat="1" x14ac:dyDescent="0.25">
      <c r="B40" s="10" t="s">
        <v>42</v>
      </c>
      <c r="C40" s="12">
        <v>31.34</v>
      </c>
      <c r="D40" s="12">
        <v>40</v>
      </c>
    </row>
    <row r="41" spans="2:4" x14ac:dyDescent="0.25">
      <c r="B41" t="s">
        <v>44</v>
      </c>
      <c r="C41" s="11">
        <v>240.15</v>
      </c>
      <c r="D41" s="11">
        <v>109.4</v>
      </c>
    </row>
    <row r="42" spans="2:4" x14ac:dyDescent="0.25">
      <c r="B42" t="s">
        <v>45</v>
      </c>
      <c r="C42" s="11">
        <v>0</v>
      </c>
      <c r="D42" s="11">
        <v>0</v>
      </c>
    </row>
    <row r="43" spans="2:4" x14ac:dyDescent="0.25">
      <c r="B43" t="s">
        <v>46</v>
      </c>
      <c r="C43" s="11">
        <v>0</v>
      </c>
      <c r="D43" s="11">
        <v>0</v>
      </c>
    </row>
    <row r="44" spans="2:4" x14ac:dyDescent="0.25">
      <c r="B44" t="s">
        <v>47</v>
      </c>
      <c r="C44" s="11">
        <v>51.435000000000002</v>
      </c>
      <c r="D44" s="11">
        <v>36.866</v>
      </c>
    </row>
    <row r="45" spans="2:4" x14ac:dyDescent="0.25">
      <c r="B45" t="s">
        <v>48</v>
      </c>
      <c r="C45" s="11">
        <v>0</v>
      </c>
      <c r="D45" s="11">
        <v>0</v>
      </c>
    </row>
    <row r="46" spans="2:4" x14ac:dyDescent="0.25">
      <c r="B46" t="s">
        <v>49</v>
      </c>
      <c r="C46" s="11">
        <v>0</v>
      </c>
      <c r="D46" s="11">
        <v>0</v>
      </c>
    </row>
    <row r="47" spans="2:4" x14ac:dyDescent="0.25">
      <c r="B47" t="s">
        <v>50</v>
      </c>
      <c r="C47" s="11">
        <v>0</v>
      </c>
      <c r="D47" s="11">
        <v>0</v>
      </c>
    </row>
    <row r="48" spans="2:4" x14ac:dyDescent="0.25">
      <c r="B48" t="s">
        <v>51</v>
      </c>
      <c r="C48" s="11">
        <v>0</v>
      </c>
      <c r="D48" s="11">
        <v>5</v>
      </c>
    </row>
    <row r="49" spans="2:4" x14ac:dyDescent="0.25">
      <c r="B49" t="s">
        <v>52</v>
      </c>
      <c r="C49" s="11">
        <v>0</v>
      </c>
      <c r="D49" s="11">
        <v>0</v>
      </c>
    </row>
    <row r="50" spans="2:4" x14ac:dyDescent="0.25">
      <c r="B50" t="s">
        <v>53</v>
      </c>
      <c r="C50" s="11">
        <v>113.435</v>
      </c>
      <c r="D50" s="11">
        <v>71.678005150000004</v>
      </c>
    </row>
    <row r="51" spans="2:4" x14ac:dyDescent="0.25">
      <c r="B51" t="s">
        <v>54</v>
      </c>
      <c r="C51" s="11">
        <v>0</v>
      </c>
      <c r="D51" s="11">
        <v>0</v>
      </c>
    </row>
    <row r="52" spans="2:4" x14ac:dyDescent="0.25">
      <c r="B52" t="s">
        <v>55</v>
      </c>
      <c r="C52" s="11">
        <v>0</v>
      </c>
      <c r="D52" s="11">
        <v>0</v>
      </c>
    </row>
    <row r="53" spans="2:4" x14ac:dyDescent="0.25">
      <c r="B53" t="s">
        <v>56</v>
      </c>
      <c r="C53" s="11">
        <v>0</v>
      </c>
      <c r="D53" s="11">
        <v>0</v>
      </c>
    </row>
    <row r="54" spans="2:4" x14ac:dyDescent="0.25">
      <c r="B54" t="s">
        <v>57</v>
      </c>
      <c r="C54" s="11">
        <v>0</v>
      </c>
      <c r="D54" s="11">
        <v>0</v>
      </c>
    </row>
    <row r="55" spans="2:4" x14ac:dyDescent="0.25">
      <c r="B55" t="s">
        <v>58</v>
      </c>
      <c r="C55" s="11">
        <v>0</v>
      </c>
      <c r="D55" s="11">
        <v>0</v>
      </c>
    </row>
    <row r="56" spans="2:4" x14ac:dyDescent="0.25">
      <c r="B56" t="s">
        <v>59</v>
      </c>
      <c r="C56" s="11">
        <v>0</v>
      </c>
      <c r="D56" s="11">
        <v>0</v>
      </c>
    </row>
    <row r="57" spans="2:4" x14ac:dyDescent="0.25">
      <c r="B57" t="s">
        <v>60</v>
      </c>
      <c r="C57" s="11">
        <v>0</v>
      </c>
      <c r="D57" s="11">
        <v>0</v>
      </c>
    </row>
    <row r="58" spans="2:4" x14ac:dyDescent="0.25">
      <c r="B58" t="s">
        <v>84</v>
      </c>
      <c r="C58" s="11">
        <v>462.296854</v>
      </c>
      <c r="D58" s="11">
        <v>68.831999999999994</v>
      </c>
    </row>
    <row r="59" spans="2:4" x14ac:dyDescent="0.25">
      <c r="B59" t="s">
        <v>61</v>
      </c>
      <c r="C59" s="11">
        <v>0</v>
      </c>
      <c r="D59" s="11">
        <v>0</v>
      </c>
    </row>
    <row r="60" spans="2:4" x14ac:dyDescent="0.25">
      <c r="B60" t="s">
        <v>62</v>
      </c>
      <c r="C60" s="11">
        <v>0.2</v>
      </c>
      <c r="D60" s="11">
        <v>0.12</v>
      </c>
    </row>
    <row r="61" spans="2:4" x14ac:dyDescent="0.25">
      <c r="B61" t="s">
        <v>63</v>
      </c>
      <c r="C61" s="11">
        <v>0</v>
      </c>
      <c r="D61" s="11">
        <v>0</v>
      </c>
    </row>
    <row r="62" spans="2:4" x14ac:dyDescent="0.25">
      <c r="B62" t="s">
        <v>64</v>
      </c>
      <c r="C62" s="11">
        <v>0</v>
      </c>
      <c r="D62" s="11">
        <v>0</v>
      </c>
    </row>
    <row r="63" spans="2:4" x14ac:dyDescent="0.25">
      <c r="B63" t="s">
        <v>65</v>
      </c>
      <c r="C63" s="11">
        <v>3.4000000000000002E-2</v>
      </c>
      <c r="D63" s="11">
        <v>0</v>
      </c>
    </row>
    <row r="64" spans="2:4" x14ac:dyDescent="0.25">
      <c r="B64" t="s">
        <v>66</v>
      </c>
      <c r="C64" s="11">
        <v>0</v>
      </c>
      <c r="D64" s="11">
        <v>0</v>
      </c>
    </row>
    <row r="65" spans="2:4" x14ac:dyDescent="0.25">
      <c r="B65" t="s">
        <v>67</v>
      </c>
      <c r="C65" s="11">
        <v>0</v>
      </c>
      <c r="D65" s="11">
        <v>0</v>
      </c>
    </row>
    <row r="66" spans="2:4" x14ac:dyDescent="0.25">
      <c r="B66" t="s">
        <v>68</v>
      </c>
      <c r="C66" s="11">
        <v>0</v>
      </c>
      <c r="D66" s="11">
        <v>0</v>
      </c>
    </row>
    <row r="67" spans="2:4" x14ac:dyDescent="0.25">
      <c r="B67" t="s">
        <v>69</v>
      </c>
      <c r="C67" s="11">
        <v>0</v>
      </c>
      <c r="D6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sheetPr codeName="Лист12"/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3" t="s">
        <v>116</v>
      </c>
      <c r="I1" s="39"/>
      <c r="J1" s="39"/>
      <c r="K1" s="39"/>
      <c r="L1" s="39"/>
      <c r="M1" s="39"/>
      <c r="N1" s="39"/>
    </row>
    <row r="2" spans="1:14" x14ac:dyDescent="0.25">
      <c r="A2" s="127" t="s">
        <v>95</v>
      </c>
      <c r="B2" s="127" t="s">
        <v>0</v>
      </c>
      <c r="C2" s="128" t="s">
        <v>120</v>
      </c>
      <c r="D2" s="128"/>
      <c r="E2" s="128" t="s">
        <v>121</v>
      </c>
      <c r="F2" s="128"/>
      <c r="G2" s="125" t="s">
        <v>78</v>
      </c>
      <c r="H2" s="125" t="s">
        <v>117</v>
      </c>
    </row>
    <row r="3" spans="1:14" ht="67.5" x14ac:dyDescent="0.25">
      <c r="A3" s="127"/>
      <c r="B3" s="127"/>
      <c r="C3" s="54" t="s">
        <v>118</v>
      </c>
      <c r="D3" s="54" t="s">
        <v>119</v>
      </c>
      <c r="E3" s="54" t="s">
        <v>118</v>
      </c>
      <c r="F3" s="54" t="s">
        <v>119</v>
      </c>
      <c r="G3" s="126"/>
      <c r="H3" s="126"/>
    </row>
    <row r="4" spans="1:14" x14ac:dyDescent="0.25">
      <c r="A4" s="28">
        <v>1</v>
      </c>
      <c r="B4" s="23" t="s">
        <v>42</v>
      </c>
      <c r="C4" s="20">
        <v>0</v>
      </c>
      <c r="D4" s="20">
        <v>0</v>
      </c>
      <c r="E4" s="20">
        <v>0</v>
      </c>
      <c r="F4" s="20">
        <v>0</v>
      </c>
      <c r="G4" s="20"/>
      <c r="H4" s="20"/>
    </row>
    <row r="5" spans="1:14" x14ac:dyDescent="0.25">
      <c r="A5" s="28">
        <v>2</v>
      </c>
      <c r="B5" s="23" t="s">
        <v>43</v>
      </c>
      <c r="C5" s="20">
        <v>0</v>
      </c>
      <c r="D5" s="20">
        <v>0</v>
      </c>
      <c r="E5" s="20">
        <v>0</v>
      </c>
      <c r="F5" s="20">
        <v>0</v>
      </c>
      <c r="G5" s="20"/>
      <c r="H5" s="20"/>
    </row>
    <row r="6" spans="1:14" x14ac:dyDescent="0.25">
      <c r="B6" t="s">
        <v>44</v>
      </c>
      <c r="C6" s="20">
        <v>0</v>
      </c>
      <c r="D6" s="20">
        <v>0</v>
      </c>
      <c r="E6" s="20">
        <v>0</v>
      </c>
      <c r="F6" s="20">
        <v>0</v>
      </c>
    </row>
    <row r="7" spans="1:14" x14ac:dyDescent="0.25">
      <c r="B7" t="s">
        <v>45</v>
      </c>
      <c r="C7" s="20">
        <v>0</v>
      </c>
      <c r="D7" s="20">
        <v>0</v>
      </c>
      <c r="E7" s="20">
        <v>0</v>
      </c>
      <c r="F7" s="20">
        <v>0</v>
      </c>
    </row>
    <row r="8" spans="1:14" x14ac:dyDescent="0.25">
      <c r="B8" t="s">
        <v>46</v>
      </c>
      <c r="C8" s="20">
        <v>0</v>
      </c>
      <c r="D8" s="20">
        <v>0</v>
      </c>
      <c r="E8" s="20">
        <v>0</v>
      </c>
      <c r="F8" s="20">
        <v>0</v>
      </c>
    </row>
    <row r="9" spans="1:14" x14ac:dyDescent="0.25">
      <c r="B9" t="s">
        <v>47</v>
      </c>
      <c r="C9" s="20">
        <v>0</v>
      </c>
      <c r="D9" s="20">
        <v>0</v>
      </c>
      <c r="E9" s="20">
        <v>0</v>
      </c>
      <c r="F9" s="20">
        <v>0</v>
      </c>
    </row>
    <row r="10" spans="1:14" x14ac:dyDescent="0.25">
      <c r="B10" t="s">
        <v>48</v>
      </c>
      <c r="C10" s="20">
        <v>9.7000000000000003E-2</v>
      </c>
      <c r="D10" s="20">
        <v>0</v>
      </c>
      <c r="E10" s="20">
        <v>27.736999999999998</v>
      </c>
      <c r="F10" s="20">
        <v>0</v>
      </c>
    </row>
    <row r="11" spans="1:14" x14ac:dyDescent="0.25">
      <c r="B11" t="s">
        <v>49</v>
      </c>
      <c r="C11" s="20">
        <v>0</v>
      </c>
      <c r="D11" s="20">
        <v>0</v>
      </c>
      <c r="E11" s="20">
        <v>0</v>
      </c>
      <c r="F11" s="20">
        <v>0</v>
      </c>
    </row>
    <row r="12" spans="1:14" x14ac:dyDescent="0.25">
      <c r="B12" t="s">
        <v>50</v>
      </c>
      <c r="C12" s="20">
        <v>0</v>
      </c>
      <c r="D12" s="20">
        <v>0</v>
      </c>
      <c r="E12" s="20">
        <v>0</v>
      </c>
      <c r="F12" s="20">
        <v>0</v>
      </c>
    </row>
    <row r="13" spans="1:14" x14ac:dyDescent="0.25">
      <c r="B13" t="s">
        <v>51</v>
      </c>
      <c r="C13" s="20">
        <v>0</v>
      </c>
      <c r="D13" s="20">
        <v>0</v>
      </c>
      <c r="E13" s="20">
        <v>0</v>
      </c>
      <c r="F13" s="20">
        <v>0</v>
      </c>
    </row>
    <row r="14" spans="1:14" x14ac:dyDescent="0.25">
      <c r="B14" t="s">
        <v>52</v>
      </c>
      <c r="C14" s="20">
        <v>0</v>
      </c>
      <c r="D14" s="20">
        <v>0</v>
      </c>
      <c r="E14" s="20">
        <v>0</v>
      </c>
      <c r="F14" s="20">
        <v>0</v>
      </c>
    </row>
    <row r="15" spans="1:14" x14ac:dyDescent="0.25">
      <c r="B15" t="s">
        <v>53</v>
      </c>
      <c r="C15" s="20">
        <v>0</v>
      </c>
      <c r="D15" s="20">
        <v>0</v>
      </c>
      <c r="E15" s="20">
        <v>0</v>
      </c>
      <c r="F15" s="20">
        <v>0</v>
      </c>
    </row>
    <row r="16" spans="1:14" x14ac:dyDescent="0.25">
      <c r="B16" t="s">
        <v>54</v>
      </c>
      <c r="C16" s="20">
        <v>0</v>
      </c>
      <c r="D16" s="20">
        <v>0</v>
      </c>
      <c r="E16" s="20">
        <v>0</v>
      </c>
      <c r="F16" s="20">
        <v>0</v>
      </c>
    </row>
    <row r="17" spans="2:6" x14ac:dyDescent="0.25">
      <c r="B17" t="s">
        <v>55</v>
      </c>
      <c r="C17" s="20">
        <v>0</v>
      </c>
      <c r="D17" s="20">
        <v>0</v>
      </c>
      <c r="E17" s="20">
        <v>0</v>
      </c>
      <c r="F17" s="20">
        <v>0</v>
      </c>
    </row>
    <row r="18" spans="2:6" x14ac:dyDescent="0.25">
      <c r="B18" t="s">
        <v>56</v>
      </c>
      <c r="C18" s="20">
        <v>0</v>
      </c>
      <c r="D18" s="20">
        <v>0</v>
      </c>
      <c r="E18" s="20">
        <v>0</v>
      </c>
      <c r="F18" s="20">
        <v>0</v>
      </c>
    </row>
    <row r="19" spans="2:6" x14ac:dyDescent="0.25">
      <c r="B19" t="s">
        <v>57</v>
      </c>
      <c r="C19" s="20">
        <v>0</v>
      </c>
      <c r="D19" s="20">
        <v>0</v>
      </c>
      <c r="E19" s="20">
        <v>0</v>
      </c>
      <c r="F19" s="20">
        <v>0</v>
      </c>
    </row>
    <row r="20" spans="2:6" x14ac:dyDescent="0.25">
      <c r="B20" t="s">
        <v>58</v>
      </c>
      <c r="C20" s="20">
        <v>0</v>
      </c>
      <c r="D20" s="20">
        <v>0</v>
      </c>
      <c r="E20" s="20">
        <v>0</v>
      </c>
      <c r="F20" s="20">
        <v>0</v>
      </c>
    </row>
    <row r="21" spans="2:6" x14ac:dyDescent="0.25">
      <c r="B21" t="s">
        <v>59</v>
      </c>
      <c r="C21" s="20">
        <v>0</v>
      </c>
      <c r="D21" s="20">
        <v>0</v>
      </c>
      <c r="E21" s="20">
        <v>0</v>
      </c>
      <c r="F21" s="20">
        <v>0</v>
      </c>
    </row>
    <row r="22" spans="2:6" x14ac:dyDescent="0.25">
      <c r="B22" t="s">
        <v>60</v>
      </c>
      <c r="C22" s="20">
        <v>0</v>
      </c>
      <c r="D22" s="20">
        <v>0</v>
      </c>
      <c r="E22" s="20">
        <v>0</v>
      </c>
      <c r="F22" s="20">
        <v>0</v>
      </c>
    </row>
    <row r="23" spans="2:6" x14ac:dyDescent="0.25">
      <c r="B23" t="s">
        <v>84</v>
      </c>
      <c r="C23" s="20">
        <v>311.17504400000001</v>
      </c>
      <c r="D23" s="20">
        <v>765.95226364998462</v>
      </c>
      <c r="E23" s="20">
        <v>214.65700000000001</v>
      </c>
      <c r="F23" s="20">
        <v>139.876</v>
      </c>
    </row>
    <row r="24" spans="2:6" x14ac:dyDescent="0.25">
      <c r="B24" t="s">
        <v>61</v>
      </c>
      <c r="C24" s="20">
        <v>0</v>
      </c>
      <c r="D24" s="20">
        <v>0</v>
      </c>
      <c r="E24" s="20">
        <v>0</v>
      </c>
      <c r="F24" s="20">
        <v>0</v>
      </c>
    </row>
    <row r="25" spans="2:6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</row>
    <row r="26" spans="2:6" x14ac:dyDescent="0.25">
      <c r="B26" t="s">
        <v>63</v>
      </c>
      <c r="C26" s="20">
        <v>0</v>
      </c>
      <c r="D26" s="20">
        <v>0</v>
      </c>
      <c r="E26" s="20">
        <v>0</v>
      </c>
      <c r="F26" s="20">
        <v>0</v>
      </c>
    </row>
    <row r="27" spans="2:6" x14ac:dyDescent="0.25">
      <c r="B27" t="s">
        <v>64</v>
      </c>
      <c r="C27" s="20">
        <v>0</v>
      </c>
      <c r="D27" s="20">
        <v>0</v>
      </c>
      <c r="E27" s="20">
        <v>0</v>
      </c>
      <c r="F27" s="20">
        <v>0</v>
      </c>
    </row>
    <row r="28" spans="2:6" x14ac:dyDescent="0.25">
      <c r="B28" t="s">
        <v>65</v>
      </c>
      <c r="C28" s="20">
        <v>0</v>
      </c>
      <c r="D28" s="20">
        <v>0</v>
      </c>
      <c r="E28" s="20">
        <v>0</v>
      </c>
      <c r="F28" s="20">
        <v>0</v>
      </c>
    </row>
    <row r="29" spans="2:6" x14ac:dyDescent="0.25">
      <c r="B29" t="s">
        <v>66</v>
      </c>
      <c r="C29" s="20">
        <v>4.4999999999999998E-2</v>
      </c>
      <c r="D29" s="20">
        <v>0</v>
      </c>
      <c r="E29" s="20">
        <v>0.09</v>
      </c>
      <c r="F29" s="20">
        <v>8.5999999999999993E-2</v>
      </c>
    </row>
    <row r="30" spans="2:6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</row>
    <row r="31" spans="2:6" x14ac:dyDescent="0.25">
      <c r="B31" t="s">
        <v>68</v>
      </c>
      <c r="C31" s="20">
        <v>0</v>
      </c>
      <c r="D31" s="20">
        <v>0</v>
      </c>
      <c r="E31" s="20">
        <v>0</v>
      </c>
      <c r="F31" s="20">
        <v>0</v>
      </c>
    </row>
    <row r="32" spans="2:6" x14ac:dyDescent="0.25">
      <c r="B32" t="s">
        <v>69</v>
      </c>
      <c r="C32" s="20">
        <v>1717.5619999999999</v>
      </c>
      <c r="D32" s="20">
        <v>1570.241</v>
      </c>
      <c r="E32" s="20">
        <v>286.56</v>
      </c>
      <c r="F32" s="20"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sheetPr codeName="Лист13"/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57" customWidth="1"/>
  </cols>
  <sheetData>
    <row r="1" spans="1:14" x14ac:dyDescent="0.25">
      <c r="A1" s="53" t="s">
        <v>116</v>
      </c>
      <c r="I1" s="58"/>
      <c r="J1" s="39"/>
      <c r="K1" s="39"/>
      <c r="L1" s="39"/>
      <c r="M1" s="39"/>
      <c r="N1" s="39"/>
    </row>
    <row r="2" spans="1:14" x14ac:dyDescent="0.25">
      <c r="A2" s="127" t="s">
        <v>2</v>
      </c>
      <c r="B2" s="127" t="s">
        <v>0</v>
      </c>
      <c r="C2" s="128" t="s">
        <v>120</v>
      </c>
      <c r="D2" s="128"/>
      <c r="E2" s="128" t="s">
        <v>121</v>
      </c>
      <c r="F2" s="128"/>
      <c r="G2" s="125" t="s">
        <v>78</v>
      </c>
      <c r="H2" s="125" t="s">
        <v>117</v>
      </c>
    </row>
    <row r="3" spans="1:14" ht="67.5" x14ac:dyDescent="0.25">
      <c r="A3" s="127"/>
      <c r="B3" s="127"/>
      <c r="C3" s="54" t="s">
        <v>118</v>
      </c>
      <c r="D3" s="54" t="s">
        <v>119</v>
      </c>
      <c r="E3" s="54" t="s">
        <v>118</v>
      </c>
      <c r="F3" s="54" t="s">
        <v>119</v>
      </c>
      <c r="G3" s="126"/>
      <c r="H3" s="126"/>
    </row>
    <row r="4" spans="1:14" x14ac:dyDescent="0.25">
      <c r="A4" s="28">
        <v>1</v>
      </c>
      <c r="B4" s="61" t="s">
        <v>69</v>
      </c>
      <c r="C4" s="20">
        <v>1717.5619999999999</v>
      </c>
      <c r="D4" s="20">
        <v>1570.241</v>
      </c>
      <c r="E4" s="20">
        <v>286.56</v>
      </c>
      <c r="F4" s="20">
        <v>232.36099999999999</v>
      </c>
      <c r="G4" s="29">
        <f>(C4/E4-1)*100</f>
        <v>499.37255723059735</v>
      </c>
      <c r="H4" s="29">
        <f>(D4/F4-1)*100</f>
        <v>575.7764857269508</v>
      </c>
      <c r="I4" s="57">
        <v>7716748537</v>
      </c>
    </row>
    <row r="5" spans="1:14" x14ac:dyDescent="0.25">
      <c r="A5" s="28">
        <v>2</v>
      </c>
      <c r="B5" s="61" t="s">
        <v>84</v>
      </c>
      <c r="C5" s="20">
        <v>311.17504400000001</v>
      </c>
      <c r="D5" s="20">
        <v>765.95226364998462</v>
      </c>
      <c r="E5" s="20">
        <v>214.65700000000001</v>
      </c>
      <c r="F5" s="20">
        <v>139.876</v>
      </c>
      <c r="G5" s="29">
        <f t="shared" ref="G5:G6" si="0">(C5/E5-1)*100</f>
        <v>44.963846508616065</v>
      </c>
      <c r="H5" s="29">
        <f t="shared" ref="H5" si="1">(D5/F5-1)*100</f>
        <v>447.59377137606498</v>
      </c>
      <c r="I5" s="57" t="s">
        <v>131</v>
      </c>
    </row>
    <row r="6" spans="1:14" x14ac:dyDescent="0.25">
      <c r="A6" s="28">
        <v>3</v>
      </c>
      <c r="B6" s="61" t="s">
        <v>48</v>
      </c>
      <c r="C6" s="20">
        <v>9.7000000000000003E-2</v>
      </c>
      <c r="D6" s="20">
        <v>0</v>
      </c>
      <c r="E6" s="20">
        <v>27.736999999999998</v>
      </c>
      <c r="F6" s="20">
        <v>0</v>
      </c>
      <c r="G6" s="29">
        <f t="shared" si="0"/>
        <v>-99.650286620759275</v>
      </c>
      <c r="H6" s="29" t="s">
        <v>93</v>
      </c>
      <c r="I6" s="57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sheetPr codeName="Лист14"/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122</v>
      </c>
    </row>
    <row r="2" spans="1:5" ht="90" x14ac:dyDescent="0.25">
      <c r="A2" s="55" t="s">
        <v>73</v>
      </c>
      <c r="B2" s="56" t="s">
        <v>0</v>
      </c>
      <c r="C2" s="3" t="s">
        <v>123</v>
      </c>
      <c r="D2" s="3" t="s">
        <v>124</v>
      </c>
      <c r="E2" s="1" t="s">
        <v>86</v>
      </c>
    </row>
    <row r="3" spans="1:5" x14ac:dyDescent="0.25">
      <c r="B3" t="s">
        <v>42</v>
      </c>
      <c r="C3">
        <v>0</v>
      </c>
      <c r="D3">
        <v>0</v>
      </c>
    </row>
    <row r="4" spans="1:5" x14ac:dyDescent="0.25">
      <c r="B4" t="s">
        <v>43</v>
      </c>
      <c r="C4">
        <v>0</v>
      </c>
      <c r="D4">
        <v>0</v>
      </c>
    </row>
    <row r="5" spans="1:5" x14ac:dyDescent="0.25">
      <c r="B5" t="s">
        <v>44</v>
      </c>
      <c r="C5">
        <v>0</v>
      </c>
      <c r="D5">
        <v>0</v>
      </c>
    </row>
    <row r="6" spans="1:5" x14ac:dyDescent="0.25">
      <c r="B6" t="s">
        <v>45</v>
      </c>
      <c r="C6">
        <v>0</v>
      </c>
      <c r="D6">
        <v>0</v>
      </c>
    </row>
    <row r="7" spans="1:5" x14ac:dyDescent="0.25">
      <c r="B7" t="s">
        <v>46</v>
      </c>
      <c r="C7">
        <v>0</v>
      </c>
      <c r="D7">
        <v>0</v>
      </c>
    </row>
    <row r="8" spans="1:5" x14ac:dyDescent="0.25">
      <c r="B8" t="s">
        <v>47</v>
      </c>
      <c r="C8">
        <v>0</v>
      </c>
      <c r="D8">
        <v>0</v>
      </c>
    </row>
    <row r="9" spans="1:5" x14ac:dyDescent="0.25">
      <c r="B9" t="s">
        <v>48</v>
      </c>
      <c r="C9">
        <v>0</v>
      </c>
      <c r="D9">
        <v>2.3370000000000002</v>
      </c>
    </row>
    <row r="10" spans="1:5" x14ac:dyDescent="0.25">
      <c r="B10" t="s">
        <v>49</v>
      </c>
      <c r="C10">
        <v>0</v>
      </c>
      <c r="D10">
        <v>0</v>
      </c>
    </row>
    <row r="11" spans="1:5" x14ac:dyDescent="0.25">
      <c r="B11" t="s">
        <v>50</v>
      </c>
      <c r="C11">
        <v>0</v>
      </c>
      <c r="D11">
        <v>0</v>
      </c>
    </row>
    <row r="12" spans="1:5" x14ac:dyDescent="0.25">
      <c r="B12" t="s">
        <v>51</v>
      </c>
      <c r="C12">
        <v>0</v>
      </c>
      <c r="D12">
        <v>0</v>
      </c>
    </row>
    <row r="13" spans="1:5" x14ac:dyDescent="0.25">
      <c r="B13" t="s">
        <v>52</v>
      </c>
      <c r="C13">
        <v>0</v>
      </c>
      <c r="D13">
        <v>0</v>
      </c>
    </row>
    <row r="14" spans="1:5" x14ac:dyDescent="0.25">
      <c r="B14" t="s">
        <v>53</v>
      </c>
      <c r="C14">
        <v>0</v>
      </c>
      <c r="D14">
        <v>0</v>
      </c>
    </row>
    <row r="15" spans="1:5" x14ac:dyDescent="0.25">
      <c r="B15" t="s">
        <v>54</v>
      </c>
      <c r="C15">
        <v>0</v>
      </c>
      <c r="D15">
        <v>0</v>
      </c>
    </row>
    <row r="16" spans="1:5" x14ac:dyDescent="0.25">
      <c r="B16" t="s">
        <v>55</v>
      </c>
      <c r="C16">
        <v>0</v>
      </c>
      <c r="D16">
        <v>0</v>
      </c>
    </row>
    <row r="17" spans="2:4" x14ac:dyDescent="0.25">
      <c r="B17" t="s">
        <v>56</v>
      </c>
      <c r="C17">
        <v>0</v>
      </c>
      <c r="D17">
        <v>0</v>
      </c>
    </row>
    <row r="18" spans="2:4" x14ac:dyDescent="0.25">
      <c r="B18" t="s">
        <v>57</v>
      </c>
      <c r="C18">
        <v>0</v>
      </c>
      <c r="D18">
        <v>0</v>
      </c>
    </row>
    <row r="19" spans="2:4" x14ac:dyDescent="0.25">
      <c r="B19" t="s">
        <v>58</v>
      </c>
      <c r="C19">
        <v>0</v>
      </c>
      <c r="D19">
        <v>0</v>
      </c>
    </row>
    <row r="20" spans="2:4" x14ac:dyDescent="0.25">
      <c r="B20" t="s">
        <v>59</v>
      </c>
      <c r="C20">
        <v>0</v>
      </c>
      <c r="D20">
        <v>0</v>
      </c>
    </row>
    <row r="21" spans="2:4" x14ac:dyDescent="0.25">
      <c r="B21" t="s">
        <v>60</v>
      </c>
      <c r="C21">
        <v>0</v>
      </c>
      <c r="D21">
        <v>0</v>
      </c>
    </row>
    <row r="22" spans="2:4" x14ac:dyDescent="0.25">
      <c r="B22" t="s">
        <v>84</v>
      </c>
      <c r="C22">
        <v>330.90807100000001</v>
      </c>
      <c r="D22">
        <v>157.399</v>
      </c>
    </row>
    <row r="23" spans="2:4" x14ac:dyDescent="0.25">
      <c r="B23" t="s">
        <v>61</v>
      </c>
      <c r="C23">
        <v>0</v>
      </c>
      <c r="D23">
        <v>0</v>
      </c>
    </row>
    <row r="24" spans="2:4" x14ac:dyDescent="0.25">
      <c r="B24" t="s">
        <v>62</v>
      </c>
      <c r="C24">
        <v>0</v>
      </c>
      <c r="D24">
        <v>0</v>
      </c>
    </row>
    <row r="25" spans="2:4" x14ac:dyDescent="0.25">
      <c r="B25" t="s">
        <v>63</v>
      </c>
      <c r="C25">
        <v>0</v>
      </c>
      <c r="D25">
        <v>0</v>
      </c>
    </row>
    <row r="26" spans="2:4" x14ac:dyDescent="0.25">
      <c r="B26" t="s">
        <v>64</v>
      </c>
      <c r="C26">
        <v>0</v>
      </c>
      <c r="D26">
        <v>0</v>
      </c>
    </row>
    <row r="27" spans="2:4" x14ac:dyDescent="0.25">
      <c r="B27" t="s">
        <v>65</v>
      </c>
      <c r="C27">
        <v>0</v>
      </c>
      <c r="D27">
        <v>0</v>
      </c>
    </row>
    <row r="28" spans="2:4" x14ac:dyDescent="0.25">
      <c r="B28" t="s">
        <v>66</v>
      </c>
      <c r="C28">
        <v>0</v>
      </c>
      <c r="D28">
        <v>0</v>
      </c>
    </row>
    <row r="29" spans="2:4" x14ac:dyDescent="0.25">
      <c r="B29" t="s">
        <v>67</v>
      </c>
      <c r="C29">
        <v>0</v>
      </c>
      <c r="D29">
        <v>0</v>
      </c>
    </row>
    <row r="30" spans="2:4" x14ac:dyDescent="0.25">
      <c r="B30" t="s">
        <v>68</v>
      </c>
      <c r="C30">
        <v>0</v>
      </c>
      <c r="D30">
        <v>0</v>
      </c>
    </row>
    <row r="31" spans="2:4" x14ac:dyDescent="0.25">
      <c r="B31" t="s">
        <v>69</v>
      </c>
      <c r="C31">
        <v>1665.6410000000001</v>
      </c>
      <c r="D31">
        <v>259.27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sheetPr codeName="Лист15"/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122</v>
      </c>
    </row>
    <row r="2" spans="1:6" ht="90" x14ac:dyDescent="0.25">
      <c r="A2" s="55" t="s">
        <v>138</v>
      </c>
      <c r="B2" s="56" t="s">
        <v>0</v>
      </c>
      <c r="C2" s="3" t="s">
        <v>139</v>
      </c>
      <c r="D2" s="3" t="s">
        <v>140</v>
      </c>
      <c r="E2" s="1" t="s">
        <v>86</v>
      </c>
    </row>
    <row r="3" spans="1:6" x14ac:dyDescent="0.25">
      <c r="A3" s="28">
        <v>1</v>
      </c>
      <c r="B3" s="61" t="s">
        <v>69</v>
      </c>
      <c r="C3" s="20">
        <v>1665.6410000000001</v>
      </c>
      <c r="D3" s="20">
        <v>259.27</v>
      </c>
      <c r="E3" s="29">
        <f>(C3/D3-1)*100</f>
        <v>542.43491341073013</v>
      </c>
      <c r="F3" s="21">
        <v>7716748537</v>
      </c>
    </row>
    <row r="4" spans="1:6" x14ac:dyDescent="0.25">
      <c r="A4" s="28">
        <v>2</v>
      </c>
      <c r="B4" s="61" t="s">
        <v>84</v>
      </c>
      <c r="C4" s="20">
        <v>330.90807100000001</v>
      </c>
      <c r="D4" s="20">
        <v>157.399</v>
      </c>
      <c r="E4" s="29">
        <f t="shared" ref="E4:E5" si="0">(C4/D4-1)*100</f>
        <v>110.23518002020344</v>
      </c>
      <c r="F4" s="21" t="s">
        <v>131</v>
      </c>
    </row>
    <row r="5" spans="1:6" x14ac:dyDescent="0.25">
      <c r="A5" s="28">
        <v>3</v>
      </c>
      <c r="B5" s="61" t="s">
        <v>48</v>
      </c>
      <c r="C5" s="20">
        <v>0</v>
      </c>
      <c r="D5" s="20">
        <v>2.3370000000000002</v>
      </c>
      <c r="E5" s="29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sheetPr codeName="Лист16"/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125</v>
      </c>
    </row>
    <row r="2" spans="1:5" ht="56.25" x14ac:dyDescent="0.25">
      <c r="A2" s="55" t="s">
        <v>100</v>
      </c>
      <c r="B2" s="56" t="s">
        <v>0</v>
      </c>
      <c r="C2" s="1" t="s">
        <v>126</v>
      </c>
      <c r="D2" s="1" t="s">
        <v>127</v>
      </c>
      <c r="E2" s="1" t="s">
        <v>72</v>
      </c>
    </row>
    <row r="3" spans="1:5" x14ac:dyDescent="0.25">
      <c r="B3" t="s">
        <v>42</v>
      </c>
      <c r="C3" s="40">
        <v>206.61199999999999</v>
      </c>
      <c r="D3" s="40">
        <v>320.56599999999997</v>
      </c>
    </row>
    <row r="4" spans="1:5" x14ac:dyDescent="0.25">
      <c r="B4" t="s">
        <v>43</v>
      </c>
      <c r="C4" s="40">
        <v>-62.989451476793249</v>
      </c>
      <c r="D4" s="40">
        <v>25.513924050632912</v>
      </c>
    </row>
    <row r="5" spans="1:5" x14ac:dyDescent="0.25">
      <c r="B5" t="s">
        <v>44</v>
      </c>
      <c r="C5" s="40">
        <v>7.4210000000000003</v>
      </c>
      <c r="D5" s="40">
        <v>1.1659999999999999</v>
      </c>
    </row>
    <row r="6" spans="1:5" x14ac:dyDescent="0.25">
      <c r="B6" t="s">
        <v>45</v>
      </c>
      <c r="C6" s="40">
        <v>175.55699999999999</v>
      </c>
      <c r="D6" s="40">
        <v>44.941000000000003</v>
      </c>
    </row>
    <row r="7" spans="1:5" x14ac:dyDescent="0.25">
      <c r="B7" t="s">
        <v>46</v>
      </c>
      <c r="C7" s="40">
        <v>359.45100000000002</v>
      </c>
      <c r="D7" s="40">
        <v>268.81200000000001</v>
      </c>
    </row>
    <row r="8" spans="1:5" x14ac:dyDescent="0.25">
      <c r="B8" t="s">
        <v>47</v>
      </c>
      <c r="C8" s="40">
        <v>109.453</v>
      </c>
      <c r="D8" s="40">
        <v>94.927999999999997</v>
      </c>
    </row>
    <row r="9" spans="1:5" x14ac:dyDescent="0.25">
      <c r="B9" t="s">
        <v>48</v>
      </c>
      <c r="C9" s="40">
        <v>184.572</v>
      </c>
      <c r="D9" s="40">
        <v>119.354</v>
      </c>
    </row>
    <row r="10" spans="1:5" x14ac:dyDescent="0.25">
      <c r="B10" t="s">
        <v>49</v>
      </c>
      <c r="C10" s="40">
        <v>220.12</v>
      </c>
      <c r="D10" s="40">
        <v>259.096</v>
      </c>
    </row>
    <row r="11" spans="1:5" x14ac:dyDescent="0.25">
      <c r="B11" t="s">
        <v>50</v>
      </c>
      <c r="C11" s="40">
        <v>2.0680000000000001</v>
      </c>
      <c r="D11" s="40">
        <v>3.375</v>
      </c>
    </row>
    <row r="12" spans="1:5" x14ac:dyDescent="0.25">
      <c r="B12" t="s">
        <v>51</v>
      </c>
      <c r="C12" s="40">
        <v>6.6280000000000001</v>
      </c>
      <c r="D12" s="40">
        <v>4.3220000000000001</v>
      </c>
    </row>
    <row r="13" spans="1:5" x14ac:dyDescent="0.25">
      <c r="B13" t="s">
        <v>52</v>
      </c>
      <c r="C13" s="40">
        <v>4.8170000000000002</v>
      </c>
      <c r="D13" s="40">
        <v>1.2470000000000001</v>
      </c>
    </row>
    <row r="14" spans="1:5" x14ac:dyDescent="0.25">
      <c r="B14" t="s">
        <v>53</v>
      </c>
      <c r="C14" s="40" t="s">
        <v>83</v>
      </c>
      <c r="D14" s="40" t="s">
        <v>83</v>
      </c>
    </row>
    <row r="15" spans="1:5" x14ac:dyDescent="0.25">
      <c r="B15" t="s">
        <v>54</v>
      </c>
      <c r="C15" s="40">
        <v>864.21100000000001</v>
      </c>
      <c r="D15" s="40">
        <v>664.51900000000001</v>
      </c>
    </row>
    <row r="16" spans="1:5" x14ac:dyDescent="0.25">
      <c r="B16" t="s">
        <v>55</v>
      </c>
      <c r="C16" s="40">
        <v>10.307</v>
      </c>
      <c r="D16" s="40">
        <v>-4.2110000000000003</v>
      </c>
    </row>
    <row r="17" spans="2:4" x14ac:dyDescent="0.25">
      <c r="B17" t="s">
        <v>56</v>
      </c>
      <c r="C17" s="40">
        <v>180.98070000000001</v>
      </c>
      <c r="D17" s="40">
        <v>186.3776</v>
      </c>
    </row>
    <row r="18" spans="2:4" x14ac:dyDescent="0.25">
      <c r="B18" t="s">
        <v>57</v>
      </c>
      <c r="C18" s="40">
        <v>40.823999999999998</v>
      </c>
      <c r="D18" s="40">
        <v>0</v>
      </c>
    </row>
    <row r="19" spans="2:4" x14ac:dyDescent="0.25">
      <c r="B19" t="s">
        <v>58</v>
      </c>
      <c r="C19" s="40">
        <v>3.8889999999999998</v>
      </c>
      <c r="D19" s="40">
        <v>19.561</v>
      </c>
    </row>
    <row r="20" spans="2:4" x14ac:dyDescent="0.25">
      <c r="B20" t="s">
        <v>59</v>
      </c>
      <c r="C20" s="40">
        <v>51.295999999999999</v>
      </c>
      <c r="D20" s="40">
        <v>-108.505</v>
      </c>
    </row>
    <row r="21" spans="2:4" x14ac:dyDescent="0.25">
      <c r="B21" t="s">
        <v>60</v>
      </c>
      <c r="C21" s="40">
        <v>670.35</v>
      </c>
      <c r="D21" s="40">
        <v>357.339</v>
      </c>
    </row>
    <row r="22" spans="2:4" x14ac:dyDescent="0.25">
      <c r="B22" t="s">
        <v>84</v>
      </c>
      <c r="C22" s="40">
        <v>238.35599999999999</v>
      </c>
      <c r="D22" s="40">
        <v>153.67699999999999</v>
      </c>
    </row>
    <row r="23" spans="2:4" x14ac:dyDescent="0.25">
      <c r="B23" t="s">
        <v>61</v>
      </c>
      <c r="C23" s="40">
        <v>-4.1139999999999999</v>
      </c>
      <c r="D23" s="40">
        <v>-12.052</v>
      </c>
    </row>
    <row r="24" spans="2:4" x14ac:dyDescent="0.25">
      <c r="B24" t="s">
        <v>62</v>
      </c>
      <c r="C24" s="40">
        <v>10.913</v>
      </c>
      <c r="D24" s="40">
        <v>-41.960999999999999</v>
      </c>
    </row>
    <row r="25" spans="2:4" x14ac:dyDescent="0.25">
      <c r="B25" t="s">
        <v>63</v>
      </c>
      <c r="C25" s="40">
        <v>100.453</v>
      </c>
      <c r="D25" s="40">
        <v>-91.082999999999998</v>
      </c>
    </row>
    <row r="26" spans="2:4" x14ac:dyDescent="0.25">
      <c r="B26" t="s">
        <v>64</v>
      </c>
      <c r="C26" s="40">
        <v>-80.768000000000001</v>
      </c>
      <c r="D26" s="40">
        <v>-4.0259999999999998</v>
      </c>
    </row>
    <row r="27" spans="2:4" x14ac:dyDescent="0.25">
      <c r="B27" t="s">
        <v>65</v>
      </c>
      <c r="C27" s="40">
        <v>145.405</v>
      </c>
      <c r="D27" s="40">
        <v>30.135000000000002</v>
      </c>
    </row>
    <row r="28" spans="2:4" x14ac:dyDescent="0.25">
      <c r="B28" t="s">
        <v>66</v>
      </c>
      <c r="C28" s="40">
        <v>14.337999999999999</v>
      </c>
      <c r="D28" s="40">
        <v>53.518999999999998</v>
      </c>
    </row>
    <row r="29" spans="2:4" x14ac:dyDescent="0.25">
      <c r="B29" t="s">
        <v>67</v>
      </c>
      <c r="C29" s="40">
        <v>0.64</v>
      </c>
      <c r="D29" s="40">
        <v>4.6429999999999998</v>
      </c>
    </row>
    <row r="30" spans="2:4" x14ac:dyDescent="0.25">
      <c r="B30" t="s">
        <v>68</v>
      </c>
      <c r="C30" s="40">
        <v>432.9537514099996</v>
      </c>
      <c r="D30" s="40">
        <v>117.01724991999976</v>
      </c>
    </row>
    <row r="31" spans="2:4" x14ac:dyDescent="0.25">
      <c r="B31" t="s">
        <v>69</v>
      </c>
      <c r="C31" s="40">
        <v>210.54300000000001</v>
      </c>
      <c r="D31" s="40">
        <v>17.297000000000001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sheetPr codeName="Лист17"/>
  <dimension ref="A1:P3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2.7109375" customWidth="1"/>
    <col min="3" max="4" width="9.42578125" bestFit="1" customWidth="1"/>
    <col min="5" max="5" width="11.28515625" bestFit="1" customWidth="1"/>
    <col min="13" max="13" width="16" customWidth="1"/>
    <col min="15" max="15" width="9.5703125" bestFit="1" customWidth="1"/>
    <col min="16" max="16" width="9.28515625" bestFit="1" customWidth="1"/>
  </cols>
  <sheetData>
    <row r="1" spans="1:16" x14ac:dyDescent="0.25">
      <c r="A1" t="s">
        <v>240</v>
      </c>
    </row>
    <row r="2" spans="1:16" ht="45" x14ac:dyDescent="0.25">
      <c r="A2" s="55" t="s">
        <v>241</v>
      </c>
      <c r="B2" s="56" t="s">
        <v>0</v>
      </c>
      <c r="C2" s="1" t="s">
        <v>242</v>
      </c>
      <c r="D2" s="1" t="s">
        <v>243</v>
      </c>
      <c r="E2" s="82" t="s">
        <v>155</v>
      </c>
    </row>
    <row r="3" spans="1:16" x14ac:dyDescent="0.25">
      <c r="A3" s="28">
        <v>1</v>
      </c>
      <c r="B3" t="s">
        <v>69</v>
      </c>
      <c r="C3" s="103">
        <v>1542.9480000000001</v>
      </c>
      <c r="D3" s="103">
        <v>210.54300000000001</v>
      </c>
      <c r="E3">
        <v>7716748537</v>
      </c>
      <c r="O3" s="86"/>
      <c r="P3" s="86"/>
    </row>
    <row r="4" spans="1:16" x14ac:dyDescent="0.25">
      <c r="A4" s="28">
        <v>2</v>
      </c>
      <c r="B4" s="19" t="s">
        <v>54</v>
      </c>
      <c r="C4" s="103">
        <v>666.05140311999992</v>
      </c>
      <c r="D4" s="103">
        <v>864.21100000000001</v>
      </c>
      <c r="E4">
        <v>4205271785</v>
      </c>
      <c r="O4" s="86"/>
      <c r="P4" s="86"/>
    </row>
    <row r="5" spans="1:16" x14ac:dyDescent="0.25">
      <c r="A5" s="108">
        <v>3</v>
      </c>
      <c r="B5" t="s">
        <v>60</v>
      </c>
      <c r="C5" s="103">
        <v>663.4</v>
      </c>
      <c r="D5" s="103">
        <v>670.35</v>
      </c>
      <c r="E5">
        <v>7704784072</v>
      </c>
      <c r="O5" s="86"/>
      <c r="P5" s="86"/>
    </row>
    <row r="6" spans="1:16" x14ac:dyDescent="0.25">
      <c r="A6" s="108">
        <v>4</v>
      </c>
      <c r="B6" t="s">
        <v>68</v>
      </c>
      <c r="C6" s="103">
        <v>249.40571199999999</v>
      </c>
      <c r="D6" s="103">
        <v>432.95375100000001</v>
      </c>
      <c r="E6" t="s">
        <v>132</v>
      </c>
      <c r="O6" s="86"/>
      <c r="P6" s="86"/>
    </row>
    <row r="7" spans="1:16" x14ac:dyDescent="0.25">
      <c r="A7" s="108">
        <v>5</v>
      </c>
      <c r="B7" s="19" t="s">
        <v>56</v>
      </c>
      <c r="C7" s="103">
        <v>217.114</v>
      </c>
      <c r="D7" s="103">
        <v>180.471</v>
      </c>
      <c r="E7">
        <v>7730634468</v>
      </c>
      <c r="O7" s="86"/>
      <c r="P7" s="86"/>
    </row>
    <row r="8" spans="1:16" x14ac:dyDescent="0.25">
      <c r="A8" s="108">
        <v>6</v>
      </c>
      <c r="B8" s="19" t="s">
        <v>47</v>
      </c>
      <c r="C8" s="103">
        <v>154.97999999999999</v>
      </c>
      <c r="D8" s="103">
        <v>109.453</v>
      </c>
      <c r="E8">
        <v>5407487242</v>
      </c>
      <c r="O8" s="86"/>
      <c r="P8" s="86"/>
    </row>
    <row r="9" spans="1:16" x14ac:dyDescent="0.25">
      <c r="A9" s="108">
        <v>7</v>
      </c>
      <c r="B9" s="22" t="s">
        <v>84</v>
      </c>
      <c r="C9" s="103">
        <v>135.71100000000001</v>
      </c>
      <c r="D9" s="103">
        <v>279.23099999999999</v>
      </c>
      <c r="E9">
        <v>7715825027</v>
      </c>
      <c r="O9" s="86"/>
      <c r="P9" s="86"/>
    </row>
    <row r="10" spans="1:16" x14ac:dyDescent="0.25">
      <c r="A10" s="108">
        <v>8</v>
      </c>
      <c r="B10" s="19" t="s">
        <v>59</v>
      </c>
      <c r="C10" s="103">
        <v>130.345</v>
      </c>
      <c r="D10" s="103">
        <v>51.295999999999999</v>
      </c>
      <c r="E10" t="s">
        <v>197</v>
      </c>
      <c r="O10" s="86"/>
      <c r="P10" s="86"/>
    </row>
    <row r="11" spans="1:16" x14ac:dyDescent="0.25">
      <c r="A11" s="108">
        <v>9</v>
      </c>
      <c r="B11" t="s">
        <v>263</v>
      </c>
      <c r="C11" s="104">
        <v>106.458</v>
      </c>
      <c r="D11" s="104">
        <v>128.10900000000001</v>
      </c>
      <c r="E11">
        <v>7702820127</v>
      </c>
      <c r="O11" s="86"/>
      <c r="P11" s="86"/>
    </row>
    <row r="12" spans="1:16" x14ac:dyDescent="0.25">
      <c r="A12" s="108">
        <v>10</v>
      </c>
      <c r="B12" s="23" t="s">
        <v>57</v>
      </c>
      <c r="C12" s="103">
        <v>104.752</v>
      </c>
      <c r="D12" s="103">
        <v>40.823999999999998</v>
      </c>
      <c r="E12">
        <v>1659182700</v>
      </c>
      <c r="O12" s="86"/>
      <c r="P12" s="86"/>
    </row>
    <row r="13" spans="1:16" x14ac:dyDescent="0.25">
      <c r="A13" s="108">
        <v>11</v>
      </c>
      <c r="B13" s="91" t="s">
        <v>48</v>
      </c>
      <c r="C13" s="24">
        <v>85.391999999999996</v>
      </c>
      <c r="D13" s="24">
        <v>184.572</v>
      </c>
      <c r="E13">
        <v>7733812126</v>
      </c>
      <c r="O13" s="86"/>
      <c r="P13" s="86"/>
    </row>
    <row r="14" spans="1:16" x14ac:dyDescent="0.25">
      <c r="A14" s="108">
        <v>12</v>
      </c>
      <c r="B14" s="19" t="s">
        <v>261</v>
      </c>
      <c r="C14" s="103">
        <v>83.257000000000005</v>
      </c>
      <c r="D14" s="103">
        <v>89.073999999999998</v>
      </c>
      <c r="E14">
        <v>6162070130</v>
      </c>
      <c r="O14" s="86"/>
      <c r="P14" s="86"/>
    </row>
    <row r="15" spans="1:16" x14ac:dyDescent="0.25">
      <c r="A15" s="108">
        <v>13</v>
      </c>
      <c r="B15" s="19" t="s">
        <v>62</v>
      </c>
      <c r="C15" s="103">
        <v>82.204999999999998</v>
      </c>
      <c r="D15" s="103">
        <v>10.913</v>
      </c>
      <c r="E15">
        <v>7838492459</v>
      </c>
      <c r="O15" s="86"/>
      <c r="P15" s="86"/>
    </row>
    <row r="16" spans="1:16" x14ac:dyDescent="0.25">
      <c r="A16" s="108">
        <v>14</v>
      </c>
      <c r="B16" s="80" t="s">
        <v>248</v>
      </c>
      <c r="C16" s="104">
        <v>64.686850000000007</v>
      </c>
      <c r="D16" s="104">
        <v>41.301340000000003</v>
      </c>
      <c r="E16" t="s">
        <v>249</v>
      </c>
      <c r="O16" s="86"/>
      <c r="P16" s="86"/>
    </row>
    <row r="17" spans="1:16" x14ac:dyDescent="0.25">
      <c r="A17" s="108">
        <v>15</v>
      </c>
      <c r="B17" s="19" t="s">
        <v>216</v>
      </c>
      <c r="C17" s="103">
        <v>61.49</v>
      </c>
      <c r="D17" s="103">
        <v>10.307</v>
      </c>
      <c r="E17">
        <v>5260355389</v>
      </c>
      <c r="O17" s="86"/>
      <c r="P17" s="86"/>
    </row>
    <row r="18" spans="1:16" x14ac:dyDescent="0.25">
      <c r="A18" s="108">
        <v>16</v>
      </c>
      <c r="B18" s="19" t="s">
        <v>262</v>
      </c>
      <c r="C18" s="103">
        <v>61.290999999999997</v>
      </c>
      <c r="D18" s="103">
        <v>46.921999999999997</v>
      </c>
      <c r="E18">
        <v>3664223480</v>
      </c>
      <c r="O18" s="86"/>
      <c r="P18" s="86"/>
    </row>
    <row r="19" spans="1:16" x14ac:dyDescent="0.25">
      <c r="A19" s="108">
        <v>17</v>
      </c>
      <c r="B19" s="78" t="s">
        <v>252</v>
      </c>
      <c r="C19" s="104">
        <v>58.152000000000001</v>
      </c>
      <c r="D19" s="104">
        <v>55.228281000000003</v>
      </c>
      <c r="E19" t="s">
        <v>253</v>
      </c>
      <c r="O19" s="86"/>
      <c r="P19" s="86"/>
    </row>
    <row r="20" spans="1:16" x14ac:dyDescent="0.25">
      <c r="A20" s="108">
        <v>18</v>
      </c>
      <c r="B20" s="102" t="s">
        <v>264</v>
      </c>
      <c r="C20" s="104">
        <v>51.781430999999998</v>
      </c>
      <c r="D20" s="104">
        <v>78.503283999999994</v>
      </c>
      <c r="E20">
        <v>7325081622</v>
      </c>
      <c r="O20" s="86"/>
      <c r="P20" s="86"/>
    </row>
    <row r="21" spans="1:16" x14ac:dyDescent="0.25">
      <c r="A21" s="108">
        <v>19</v>
      </c>
      <c r="B21" s="22" t="s">
        <v>265</v>
      </c>
      <c r="C21" s="103">
        <v>51.097999999999999</v>
      </c>
      <c r="D21" s="103">
        <v>4.3390000000000004</v>
      </c>
      <c r="E21">
        <v>6162073437</v>
      </c>
      <c r="O21" s="86"/>
      <c r="P21" s="86"/>
    </row>
    <row r="22" spans="1:16" x14ac:dyDescent="0.25">
      <c r="A22" s="108">
        <v>20</v>
      </c>
      <c r="B22" s="19" t="s">
        <v>45</v>
      </c>
      <c r="C22" s="103">
        <v>46.649033000000003</v>
      </c>
      <c r="D22" s="103">
        <v>175.55699999999999</v>
      </c>
      <c r="E22">
        <v>5407973316</v>
      </c>
      <c r="O22" s="86"/>
      <c r="P22" s="86"/>
    </row>
    <row r="23" spans="1:16" x14ac:dyDescent="0.25">
      <c r="A23" s="108">
        <v>21</v>
      </c>
      <c r="B23" s="19" t="s">
        <v>245</v>
      </c>
      <c r="C23" s="103">
        <v>38.951000000000001</v>
      </c>
      <c r="D23" s="103">
        <v>46.543999999999997</v>
      </c>
      <c r="E23">
        <v>7728771940</v>
      </c>
      <c r="O23" s="86"/>
      <c r="P23" s="86"/>
    </row>
    <row r="24" spans="1:16" x14ac:dyDescent="0.25">
      <c r="A24" s="108">
        <v>22</v>
      </c>
      <c r="B24" s="23" t="s">
        <v>66</v>
      </c>
      <c r="C24" s="103">
        <v>31.605</v>
      </c>
      <c r="D24" s="103">
        <v>14.337999999999999</v>
      </c>
      <c r="E24">
        <v>4205219217</v>
      </c>
      <c r="O24" s="86"/>
      <c r="P24" s="86"/>
    </row>
    <row r="25" spans="1:16" x14ac:dyDescent="0.25">
      <c r="A25" s="108">
        <v>23</v>
      </c>
      <c r="B25" s="19" t="s">
        <v>64</v>
      </c>
      <c r="C25" s="103">
        <v>22.603999999999999</v>
      </c>
      <c r="D25" s="103">
        <v>-80.768000000000001</v>
      </c>
      <c r="E25">
        <v>5260271530</v>
      </c>
      <c r="O25" s="86"/>
      <c r="P25" s="86"/>
    </row>
    <row r="26" spans="1:16" x14ac:dyDescent="0.25">
      <c r="A26" s="108">
        <v>24</v>
      </c>
      <c r="B26" s="19" t="s">
        <v>44</v>
      </c>
      <c r="C26" s="103">
        <v>21.373999999999999</v>
      </c>
      <c r="D26" s="103">
        <v>6.4710000000000001</v>
      </c>
      <c r="E26">
        <v>7704472891</v>
      </c>
      <c r="O26" s="86"/>
      <c r="P26" s="86"/>
    </row>
    <row r="27" spans="1:16" x14ac:dyDescent="0.25">
      <c r="A27" s="108">
        <v>25</v>
      </c>
      <c r="B27" s="19" t="s">
        <v>199</v>
      </c>
      <c r="C27" s="103">
        <v>6.1429999999999998</v>
      </c>
      <c r="D27" s="103">
        <v>11.606</v>
      </c>
      <c r="E27" t="s">
        <v>200</v>
      </c>
    </row>
    <row r="28" spans="1:16" x14ac:dyDescent="0.25">
      <c r="A28" s="108">
        <v>26</v>
      </c>
      <c r="B28" s="19" t="s">
        <v>266</v>
      </c>
      <c r="C28" s="103">
        <v>2.5150000000000001</v>
      </c>
      <c r="D28" s="103">
        <v>4.6890000000000001</v>
      </c>
      <c r="E28">
        <v>7725850061</v>
      </c>
    </row>
    <row r="29" spans="1:16" x14ac:dyDescent="0.25">
      <c r="A29" s="108">
        <v>27</v>
      </c>
      <c r="B29" s="23" t="s">
        <v>50</v>
      </c>
      <c r="C29" s="105">
        <v>0.17599999999999999</v>
      </c>
      <c r="D29" s="105">
        <v>2.0680000000000001</v>
      </c>
      <c r="E29">
        <v>2465260220</v>
      </c>
    </row>
    <row r="30" spans="1:16" x14ac:dyDescent="0.25">
      <c r="A30" s="108">
        <v>28</v>
      </c>
      <c r="B30" s="19" t="s">
        <v>267</v>
      </c>
      <c r="C30" s="103">
        <v>0.13</v>
      </c>
      <c r="D30" s="103">
        <v>6.149</v>
      </c>
      <c r="E30">
        <v>9201526872</v>
      </c>
    </row>
    <row r="31" spans="1:16" x14ac:dyDescent="0.25">
      <c r="A31" s="108">
        <v>29</v>
      </c>
      <c r="B31" s="23" t="s">
        <v>268</v>
      </c>
      <c r="C31" s="104">
        <v>-1.752</v>
      </c>
      <c r="D31" s="104">
        <v>0</v>
      </c>
      <c r="E31">
        <v>7713473700</v>
      </c>
    </row>
    <row r="32" spans="1:16" x14ac:dyDescent="0.25">
      <c r="A32" s="108">
        <v>30</v>
      </c>
      <c r="B32" s="23" t="s">
        <v>195</v>
      </c>
      <c r="C32" s="103">
        <v>-7.2089999999999996</v>
      </c>
      <c r="D32" s="103">
        <v>4.8170000000000002</v>
      </c>
      <c r="E32" t="s">
        <v>196</v>
      </c>
    </row>
    <row r="33" spans="1:5" x14ac:dyDescent="0.25">
      <c r="A33" s="108">
        <v>31</v>
      </c>
      <c r="B33" s="23" t="s">
        <v>51</v>
      </c>
      <c r="C33" s="103">
        <v>-8.4619999999999997</v>
      </c>
      <c r="D33" s="103">
        <v>6.6280000000000001</v>
      </c>
      <c r="E33">
        <v>7704493556</v>
      </c>
    </row>
    <row r="34" spans="1:5" x14ac:dyDescent="0.25">
      <c r="A34" s="108">
        <v>32</v>
      </c>
      <c r="B34" s="19" t="s">
        <v>269</v>
      </c>
      <c r="C34" s="103">
        <v>-31.068746000000001</v>
      </c>
      <c r="D34" s="103">
        <v>-40.875</v>
      </c>
      <c r="E34">
        <v>9701125685</v>
      </c>
    </row>
  </sheetData>
  <autoFilter ref="A2:K2" xr:uid="{AD3C58CE-4D0E-4AF8-908E-551984FD9555}">
    <sortState xmlns:xlrd2="http://schemas.microsoft.com/office/spreadsheetml/2017/richdata2" ref="A3:K34">
      <sortCondition descending="1" ref="C2"/>
    </sortState>
  </autoFilter>
  <sortState xmlns:xlrd2="http://schemas.microsoft.com/office/spreadsheetml/2017/richdata2" ref="A3:D26">
    <sortCondition descending="1" ref="C3:C2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sheetPr codeName="Лист18"/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144</v>
      </c>
    </row>
    <row r="2" spans="1:5" ht="78.75" x14ac:dyDescent="0.25">
      <c r="A2" s="55" t="s">
        <v>100</v>
      </c>
      <c r="B2" s="56" t="s">
        <v>0</v>
      </c>
      <c r="C2" s="64" t="s">
        <v>143</v>
      </c>
      <c r="D2" s="64" t="s">
        <v>142</v>
      </c>
      <c r="E2" s="64" t="s">
        <v>72</v>
      </c>
    </row>
    <row r="3" spans="1:5" x14ac:dyDescent="0.25">
      <c r="B3" t="s">
        <v>42</v>
      </c>
      <c r="C3" s="68">
        <v>2.5705970825477751</v>
      </c>
      <c r="D3" s="68">
        <v>1.5532194130853729</v>
      </c>
      <c r="E3">
        <f>(C3/D3-1)*100</f>
        <v>65.501220297101838</v>
      </c>
    </row>
    <row r="4" spans="1:5" x14ac:dyDescent="0.25">
      <c r="B4" t="s">
        <v>43</v>
      </c>
      <c r="C4" s="68">
        <v>0</v>
      </c>
      <c r="D4" s="68"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68">
        <v>4</v>
      </c>
      <c r="D5" s="68">
        <v>3</v>
      </c>
      <c r="E5">
        <f t="shared" si="0"/>
        <v>33.333333333333329</v>
      </c>
    </row>
    <row r="6" spans="1:5" x14ac:dyDescent="0.25">
      <c r="B6" t="s">
        <v>45</v>
      </c>
      <c r="C6" s="68">
        <v>2.1890000000000001</v>
      </c>
      <c r="D6" s="68">
        <v>1.534</v>
      </c>
      <c r="E6">
        <f t="shared" si="0"/>
        <v>42.698826597131692</v>
      </c>
    </row>
    <row r="7" spans="1:5" x14ac:dyDescent="0.25">
      <c r="B7" t="s">
        <v>46</v>
      </c>
      <c r="C7" s="68">
        <v>0.9</v>
      </c>
      <c r="D7" s="68">
        <v>0.6</v>
      </c>
      <c r="E7">
        <f t="shared" si="0"/>
        <v>50</v>
      </c>
    </row>
    <row r="8" spans="1:5" x14ac:dyDescent="0.25">
      <c r="B8" t="s">
        <v>47</v>
      </c>
      <c r="C8" s="68">
        <v>0</v>
      </c>
      <c r="D8" s="68">
        <v>0</v>
      </c>
      <c r="E8" t="e">
        <f t="shared" si="0"/>
        <v>#DIV/0!</v>
      </c>
    </row>
    <row r="9" spans="1:5" x14ac:dyDescent="0.25">
      <c r="B9" t="s">
        <v>48</v>
      </c>
      <c r="C9" s="68">
        <v>3.3319999999999999</v>
      </c>
      <c r="D9" s="68">
        <v>1.956</v>
      </c>
      <c r="E9">
        <f t="shared" si="0"/>
        <v>70.347648261758678</v>
      </c>
    </row>
    <row r="10" spans="1:5" x14ac:dyDescent="0.25">
      <c r="B10" t="s">
        <v>49</v>
      </c>
      <c r="C10" s="68">
        <v>0</v>
      </c>
      <c r="D10" s="68">
        <v>0</v>
      </c>
      <c r="E10" t="e">
        <f t="shared" si="0"/>
        <v>#DIV/0!</v>
      </c>
    </row>
    <row r="11" spans="1:5" x14ac:dyDescent="0.25">
      <c r="B11" t="s">
        <v>50</v>
      </c>
      <c r="C11" s="68">
        <v>1.524</v>
      </c>
      <c r="D11" s="68">
        <v>2.226</v>
      </c>
      <c r="E11">
        <f t="shared" si="0"/>
        <v>-31.536388140161719</v>
      </c>
    </row>
    <row r="12" spans="1:5" x14ac:dyDescent="0.25">
      <c r="B12" t="s">
        <v>51</v>
      </c>
      <c r="C12" s="68">
        <v>1.7</v>
      </c>
      <c r="D12" s="68">
        <v>1.25</v>
      </c>
      <c r="E12">
        <f t="shared" si="0"/>
        <v>35.999999999999986</v>
      </c>
    </row>
    <row r="13" spans="1:5" x14ac:dyDescent="0.25">
      <c r="B13" t="s">
        <v>52</v>
      </c>
      <c r="C13" s="68">
        <v>3.6</v>
      </c>
      <c r="D13" s="68">
        <v>3.1</v>
      </c>
      <c r="E13">
        <f t="shared" si="0"/>
        <v>16.129032258064523</v>
      </c>
    </row>
    <row r="14" spans="1:5" x14ac:dyDescent="0.25">
      <c r="B14" t="s">
        <v>53</v>
      </c>
      <c r="C14" s="68" t="s">
        <v>202</v>
      </c>
      <c r="D14" s="68" t="s">
        <v>202</v>
      </c>
      <c r="E14" t="e">
        <f t="shared" si="0"/>
        <v>#VALUE!</v>
      </c>
    </row>
    <row r="15" spans="1:5" x14ac:dyDescent="0.25">
      <c r="B15" t="s">
        <v>54</v>
      </c>
      <c r="C15" s="68">
        <v>0</v>
      </c>
      <c r="D15" s="68">
        <v>0</v>
      </c>
      <c r="E15" t="e">
        <f t="shared" si="0"/>
        <v>#DIV/0!</v>
      </c>
    </row>
    <row r="16" spans="1:5" x14ac:dyDescent="0.25">
      <c r="B16" t="s">
        <v>55</v>
      </c>
      <c r="C16" s="68">
        <v>2.8610000000000002</v>
      </c>
      <c r="D16" s="68">
        <v>1.5640000000000001</v>
      </c>
      <c r="E16">
        <f t="shared" si="0"/>
        <v>82.92838874680308</v>
      </c>
    </row>
    <row r="17" spans="2:5" x14ac:dyDescent="0.25">
      <c r="B17" t="s">
        <v>56</v>
      </c>
      <c r="C17" s="68">
        <v>15.64</v>
      </c>
      <c r="D17" s="68">
        <v>13.784000000000001</v>
      </c>
      <c r="E17">
        <f t="shared" si="0"/>
        <v>13.464886825304689</v>
      </c>
    </row>
    <row r="18" spans="2:5" x14ac:dyDescent="0.25">
      <c r="B18" t="s">
        <v>57</v>
      </c>
      <c r="C18" s="68">
        <v>2.4209999999999998</v>
      </c>
      <c r="D18" s="68">
        <v>0.59199999999999997</v>
      </c>
      <c r="E18">
        <f t="shared" si="0"/>
        <v>308.95270270270271</v>
      </c>
    </row>
    <row r="19" spans="2:5" x14ac:dyDescent="0.25">
      <c r="B19" t="s">
        <v>58</v>
      </c>
      <c r="C19" s="68">
        <v>1.6819999999999999</v>
      </c>
      <c r="D19" s="68">
        <v>0.98</v>
      </c>
      <c r="E19">
        <f t="shared" si="0"/>
        <v>71.632653061224488</v>
      </c>
    </row>
    <row r="20" spans="2:5" x14ac:dyDescent="0.25">
      <c r="B20" t="s">
        <v>59</v>
      </c>
      <c r="C20" s="68">
        <v>2.1</v>
      </c>
      <c r="D20" s="68">
        <v>2</v>
      </c>
      <c r="E20">
        <f t="shared" si="0"/>
        <v>5.0000000000000044</v>
      </c>
    </row>
    <row r="21" spans="2:5" x14ac:dyDescent="0.25">
      <c r="B21" t="s">
        <v>60</v>
      </c>
      <c r="C21" s="68">
        <v>2.4039999999999999</v>
      </c>
      <c r="D21" s="68">
        <v>1.9670000000000001</v>
      </c>
      <c r="E21">
        <f t="shared" si="0"/>
        <v>22.216573462125044</v>
      </c>
    </row>
    <row r="22" spans="2:5" x14ac:dyDescent="0.25">
      <c r="B22" t="s">
        <v>84</v>
      </c>
      <c r="C22" s="68">
        <v>0</v>
      </c>
      <c r="D22" s="68">
        <v>0</v>
      </c>
      <c r="E22" t="e">
        <f t="shared" si="0"/>
        <v>#DIV/0!</v>
      </c>
    </row>
    <row r="23" spans="2:5" x14ac:dyDescent="0.25">
      <c r="B23" t="s">
        <v>61</v>
      </c>
      <c r="C23" s="68">
        <v>2.1219999999999999</v>
      </c>
      <c r="D23" s="68">
        <v>1.5744</v>
      </c>
      <c r="E23">
        <f t="shared" si="0"/>
        <v>34.781504065040636</v>
      </c>
    </row>
    <row r="24" spans="2:5" x14ac:dyDescent="0.25">
      <c r="B24" t="s">
        <v>62</v>
      </c>
      <c r="C24" s="68">
        <v>0</v>
      </c>
      <c r="D24" s="68">
        <v>0</v>
      </c>
      <c r="E24" t="e">
        <f t="shared" si="0"/>
        <v>#DIV/0!</v>
      </c>
    </row>
    <row r="25" spans="2:5" x14ac:dyDescent="0.25">
      <c r="B25" t="s">
        <v>63</v>
      </c>
      <c r="C25" s="68">
        <v>2</v>
      </c>
      <c r="D25" s="68">
        <v>1.9</v>
      </c>
      <c r="E25">
        <f t="shared" si="0"/>
        <v>5.2631578947368363</v>
      </c>
    </row>
    <row r="26" spans="2:5" x14ac:dyDescent="0.25">
      <c r="B26" t="s">
        <v>64</v>
      </c>
      <c r="C26" s="68">
        <v>1.3149999999999999</v>
      </c>
      <c r="D26" s="68">
        <v>0.64400000000000002</v>
      </c>
      <c r="E26">
        <f t="shared" si="0"/>
        <v>104.19254658385091</v>
      </c>
    </row>
    <row r="27" spans="2:5" x14ac:dyDescent="0.25">
      <c r="B27" t="s">
        <v>65</v>
      </c>
      <c r="C27" s="68">
        <v>0</v>
      </c>
      <c r="D27" s="68">
        <v>0</v>
      </c>
      <c r="E27" t="e">
        <f t="shared" si="0"/>
        <v>#DIV/0!</v>
      </c>
    </row>
    <row r="28" spans="2:5" x14ac:dyDescent="0.25">
      <c r="B28" t="s">
        <v>66</v>
      </c>
      <c r="C28" s="68">
        <v>1.4</v>
      </c>
      <c r="D28" s="68">
        <v>1</v>
      </c>
      <c r="E28">
        <f t="shared" si="0"/>
        <v>39.999999999999993</v>
      </c>
    </row>
    <row r="29" spans="2:5" x14ac:dyDescent="0.25">
      <c r="B29" t="s">
        <v>67</v>
      </c>
      <c r="C29" s="68">
        <v>2.8</v>
      </c>
      <c r="D29" s="68">
        <v>2.8</v>
      </c>
      <c r="E29">
        <f t="shared" si="0"/>
        <v>0</v>
      </c>
    </row>
    <row r="30" spans="2:5" x14ac:dyDescent="0.25">
      <c r="B30" t="s">
        <v>68</v>
      </c>
      <c r="C30" s="68">
        <v>0</v>
      </c>
      <c r="D30" s="68">
        <v>0</v>
      </c>
      <c r="E30" t="e">
        <f t="shared" si="0"/>
        <v>#DIV/0!</v>
      </c>
    </row>
    <row r="31" spans="2:5" x14ac:dyDescent="0.25">
      <c r="B31" t="s">
        <v>69</v>
      </c>
      <c r="C31" s="68">
        <v>1.5</v>
      </c>
      <c r="D31" s="68"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sheetPr codeName="Лист19"/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145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146</v>
      </c>
      <c r="D2" s="52" t="s">
        <v>147</v>
      </c>
      <c r="E2" s="51" t="s">
        <v>114</v>
      </c>
    </row>
    <row r="3" spans="1:5" x14ac:dyDescent="0.25">
      <c r="B3" t="s">
        <v>5</v>
      </c>
      <c r="C3" s="11" t="e">
        <f>VLOOKUP(B3,#REF!,6,FALSE)/1000</f>
        <v>#REF!</v>
      </c>
      <c r="D3" s="11" t="e">
        <f>VLOOKUP(B3,#REF!,4,FALSE)/1000</f>
        <v>#REF!</v>
      </c>
    </row>
    <row r="4" spans="1:5" x14ac:dyDescent="0.25">
      <c r="B4" t="s">
        <v>6</v>
      </c>
      <c r="C4" s="11" t="e">
        <f>VLOOKUP(B4,#REF!,6,FALSE)/1000</f>
        <v>#REF!</v>
      </c>
      <c r="D4" s="11" t="e">
        <f>VLOOKUP(B4,#REF!,4,FALSE)/1000</f>
        <v>#REF!</v>
      </c>
    </row>
    <row r="5" spans="1:5" x14ac:dyDescent="0.25">
      <c r="B5" t="s">
        <v>7</v>
      </c>
      <c r="C5" s="11" t="e">
        <f>VLOOKUP(B5,#REF!,6,FALSE)/1000</f>
        <v>#REF!</v>
      </c>
      <c r="D5" s="11" t="e">
        <f>VLOOKUP(B5,#REF!,4,FALSE)/1000</f>
        <v>#REF!</v>
      </c>
    </row>
    <row r="6" spans="1:5" x14ac:dyDescent="0.25">
      <c r="B6" t="s">
        <v>8</v>
      </c>
      <c r="C6" s="11" t="e">
        <f>VLOOKUP(B6,#REF!,6,FALSE)/1000</f>
        <v>#REF!</v>
      </c>
      <c r="D6" s="11" t="e">
        <f>VLOOKUP(B6,#REF!,4,FALSE)/1000</f>
        <v>#REF!</v>
      </c>
    </row>
    <row r="7" spans="1:5" x14ac:dyDescent="0.25">
      <c r="B7" t="s">
        <v>9</v>
      </c>
      <c r="C7" s="11" t="e">
        <f>VLOOKUP(B7,#REF!,6,FALSE)/1000</f>
        <v>#REF!</v>
      </c>
      <c r="D7" s="11" t="e">
        <f>VLOOKUP(B7,#REF!,4,FALSE)/1000</f>
        <v>#REF!</v>
      </c>
    </row>
    <row r="8" spans="1:5" x14ac:dyDescent="0.25">
      <c r="B8" t="s">
        <v>10</v>
      </c>
      <c r="C8" s="11" t="e">
        <f>VLOOKUP(B8,#REF!,6,FALSE)/1000</f>
        <v>#REF!</v>
      </c>
      <c r="D8" s="11" t="e">
        <f>VLOOKUP(B8,#REF!,4,FALSE)/1000</f>
        <v>#REF!</v>
      </c>
    </row>
    <row r="9" spans="1:5" x14ac:dyDescent="0.25">
      <c r="B9" t="s">
        <v>11</v>
      </c>
      <c r="C9" s="11" t="e">
        <f>VLOOKUP(B9,#REF!,6,FALSE)/1000</f>
        <v>#REF!</v>
      </c>
      <c r="D9" s="11" t="e">
        <f>VLOOKUP(B9,#REF!,4,FALSE)/1000</f>
        <v>#REF!</v>
      </c>
    </row>
    <row r="10" spans="1:5" x14ac:dyDescent="0.25">
      <c r="B10" t="s">
        <v>12</v>
      </c>
      <c r="C10" s="11" t="e">
        <f>VLOOKUP(B10,#REF!,6,FALSE)/1000</f>
        <v>#REF!</v>
      </c>
      <c r="D10" s="11" t="e">
        <f>VLOOKUP(B10,#REF!,4,FALSE)/1000</f>
        <v>#REF!</v>
      </c>
    </row>
    <row r="11" spans="1:5" x14ac:dyDescent="0.25">
      <c r="B11" t="s">
        <v>13</v>
      </c>
      <c r="C11" s="11" t="e">
        <f>VLOOKUP(B11,#REF!,6,FALSE)/1000</f>
        <v>#REF!</v>
      </c>
      <c r="D11" s="11" t="e">
        <f>VLOOKUP(B11,#REF!,4,FALSE)/1000</f>
        <v>#REF!</v>
      </c>
    </row>
    <row r="12" spans="1:5" x14ac:dyDescent="0.25">
      <c r="B12" t="s">
        <v>14</v>
      </c>
      <c r="C12" s="11" t="e">
        <f>VLOOKUP(B12,#REF!,6,FALSE)/1000</f>
        <v>#REF!</v>
      </c>
      <c r="D12" s="11" t="e">
        <f>VLOOKUP(B12,#REF!,4,FALSE)/1000</f>
        <v>#REF!</v>
      </c>
    </row>
    <row r="13" spans="1:5" x14ac:dyDescent="0.25">
      <c r="B13" t="s">
        <v>15</v>
      </c>
      <c r="C13" s="11" t="e">
        <f>VLOOKUP(B13,#REF!,6,FALSE)/1000</f>
        <v>#REF!</v>
      </c>
      <c r="D13" s="11" t="e">
        <f>VLOOKUP(B13,#REF!,4,FALSE)/1000</f>
        <v>#REF!</v>
      </c>
    </row>
    <row r="14" spans="1:5" x14ac:dyDescent="0.25">
      <c r="B14" t="s">
        <v>16</v>
      </c>
      <c r="C14" s="11" t="e">
        <f>VLOOKUP(B14,#REF!,6,FALSE)/1000</f>
        <v>#REF!</v>
      </c>
      <c r="D14" s="11" t="e">
        <f>VLOOKUP(B14,#REF!,4,FALSE)/1000</f>
        <v>#REF!</v>
      </c>
    </row>
    <row r="15" spans="1:5" x14ac:dyDescent="0.25">
      <c r="B15" t="s">
        <v>17</v>
      </c>
      <c r="C15" s="11" t="e">
        <f>VLOOKUP(B15,#REF!,6,FALSE)/1000</f>
        <v>#REF!</v>
      </c>
      <c r="D15" s="11" t="e">
        <f>VLOOKUP(B15,#REF!,4,FALSE)/1000</f>
        <v>#REF!</v>
      </c>
    </row>
    <row r="16" spans="1:5" x14ac:dyDescent="0.25">
      <c r="B16" t="s">
        <v>18</v>
      </c>
      <c r="C16" s="11" t="e">
        <f>VLOOKUP(B16,#REF!,6,FALSE)/1000</f>
        <v>#REF!</v>
      </c>
      <c r="D16" s="11" t="e">
        <f>VLOOKUP(B16,#REF!,4,FALSE)/1000</f>
        <v>#REF!</v>
      </c>
    </row>
    <row r="17" spans="2:4" x14ac:dyDescent="0.25">
      <c r="B17" t="s">
        <v>19</v>
      </c>
      <c r="C17" s="11" t="e">
        <f>VLOOKUP(B17,#REF!,6,FALSE)/1000</f>
        <v>#REF!</v>
      </c>
      <c r="D17" s="11" t="e">
        <f>VLOOKUP(B17,#REF!,4,FALSE)/1000</f>
        <v>#REF!</v>
      </c>
    </row>
    <row r="18" spans="2:4" x14ac:dyDescent="0.25">
      <c r="B18" t="s">
        <v>20</v>
      </c>
      <c r="C18" s="11" t="e">
        <f>VLOOKUP(B18,#REF!,6,FALSE)/1000</f>
        <v>#REF!</v>
      </c>
      <c r="D18" s="11" t="e">
        <f>VLOOKUP(B18,#REF!,4,FALSE)/1000</f>
        <v>#REF!</v>
      </c>
    </row>
    <row r="19" spans="2:4" x14ac:dyDescent="0.25">
      <c r="B19" t="s">
        <v>21</v>
      </c>
      <c r="C19" s="11" t="e">
        <f>VLOOKUP(B19,#REF!,6,FALSE)/1000</f>
        <v>#REF!</v>
      </c>
      <c r="D19" s="11" t="e">
        <f>VLOOKUP(B19,#REF!,4,FALSE)/1000</f>
        <v>#REF!</v>
      </c>
    </row>
    <row r="20" spans="2:4" x14ac:dyDescent="0.25">
      <c r="B20" t="s">
        <v>22</v>
      </c>
      <c r="C20" s="11" t="e">
        <f>VLOOKUP(B20,#REF!,6,FALSE)/1000</f>
        <v>#REF!</v>
      </c>
      <c r="D20" s="11" t="e">
        <f>VLOOKUP(B20,#REF!,4,FALSE)/1000</f>
        <v>#REF!</v>
      </c>
    </row>
    <row r="21" spans="2:4" x14ac:dyDescent="0.25">
      <c r="B21" t="s">
        <v>23</v>
      </c>
      <c r="C21" s="11" t="e">
        <f>VLOOKUP(B21,#REF!,6,FALSE)/1000</f>
        <v>#REF!</v>
      </c>
      <c r="D21" s="11" t="e">
        <f>VLOOKUP(B21,#REF!,4,FALSE)/1000</f>
        <v>#REF!</v>
      </c>
    </row>
    <row r="22" spans="2:4" x14ac:dyDescent="0.25">
      <c r="B22" t="s">
        <v>24</v>
      </c>
      <c r="C22" s="11" t="e">
        <f>VLOOKUP(B22,#REF!,6,FALSE)/1000</f>
        <v>#REF!</v>
      </c>
      <c r="D22" s="11" t="e">
        <f>VLOOKUP(B22,#REF!,4,FALSE)/1000</f>
        <v>#REF!</v>
      </c>
    </row>
    <row r="23" spans="2:4" x14ac:dyDescent="0.25">
      <c r="B23" t="s">
        <v>25</v>
      </c>
      <c r="C23" s="11" t="e">
        <f>VLOOKUP(B23,#REF!,6,FALSE)/1000</f>
        <v>#REF!</v>
      </c>
      <c r="D23" s="11" t="e">
        <f>VLOOKUP(B23,#REF!,4,FALSE)/1000</f>
        <v>#REF!</v>
      </c>
    </row>
    <row r="24" spans="2:4" x14ac:dyDescent="0.25">
      <c r="B24" t="s">
        <v>26</v>
      </c>
      <c r="C24" s="11" t="e">
        <f>VLOOKUP(B24,#REF!,6,FALSE)/1000</f>
        <v>#REF!</v>
      </c>
      <c r="D24" s="11" t="e">
        <f>VLOOKUP(B24,#REF!,4,FALSE)/1000</f>
        <v>#REF!</v>
      </c>
    </row>
    <row r="25" spans="2:4" x14ac:dyDescent="0.25">
      <c r="B25" t="s">
        <v>27</v>
      </c>
      <c r="C25" s="11" t="e">
        <f>VLOOKUP(B25,#REF!,6,FALSE)/1000</f>
        <v>#REF!</v>
      </c>
      <c r="D25" s="11" t="e">
        <f>VLOOKUP(B25,#REF!,4,FALSE)/1000</f>
        <v>#REF!</v>
      </c>
    </row>
    <row r="26" spans="2:4" x14ac:dyDescent="0.25">
      <c r="B26" t="s">
        <v>28</v>
      </c>
      <c r="C26" s="11" t="e">
        <f>VLOOKUP(B26,#REF!,6,FALSE)/1000</f>
        <v>#REF!</v>
      </c>
      <c r="D26" s="11" t="e">
        <f>VLOOKUP(B26,#REF!,4,FALSE)/1000</f>
        <v>#REF!</v>
      </c>
    </row>
    <row r="27" spans="2:4" x14ac:dyDescent="0.25">
      <c r="B27" t="s">
        <v>29</v>
      </c>
      <c r="C27" s="11" t="e">
        <f>VLOOKUP(B27,#REF!,6,FALSE)/1000</f>
        <v>#REF!</v>
      </c>
      <c r="D27" s="11" t="e">
        <f>VLOOKUP(B27,#REF!,4,FALSE)/1000</f>
        <v>#REF!</v>
      </c>
    </row>
    <row r="28" spans="2:4" x14ac:dyDescent="0.25">
      <c r="B28" t="s">
        <v>30</v>
      </c>
      <c r="C28" s="11" t="e">
        <f>VLOOKUP(B28,#REF!,6,FALSE)/1000</f>
        <v>#REF!</v>
      </c>
      <c r="D28" s="11" t="e">
        <f>VLOOKUP(B28,#REF!,4,FALSE)/1000</f>
        <v>#REF!</v>
      </c>
    </row>
    <row r="29" spans="2:4" x14ac:dyDescent="0.25">
      <c r="B29" t="s">
        <v>32</v>
      </c>
      <c r="C29" s="11" t="e">
        <f>VLOOKUP(B29,#REF!,6,FALSE)/1000</f>
        <v>#REF!</v>
      </c>
      <c r="D29" s="11" t="e">
        <f>VLOOKUP(B29,#REF!,4,FALSE)/1000</f>
        <v>#REF!</v>
      </c>
    </row>
    <row r="30" spans="2:4" x14ac:dyDescent="0.25">
      <c r="B30" t="s">
        <v>33</v>
      </c>
      <c r="C30" s="11" t="e">
        <f>VLOOKUP(B30,#REF!,6,FALSE)/1000</f>
        <v>#REF!</v>
      </c>
      <c r="D30" s="11" t="e">
        <f>VLOOKUP(B30,#REF!,4,FALSE)/1000</f>
        <v>#REF!</v>
      </c>
    </row>
    <row r="31" spans="2:4" x14ac:dyDescent="0.25">
      <c r="B31" t="s">
        <v>34</v>
      </c>
      <c r="C31" s="11" t="e">
        <f>VLOOKUP(B31,#REF!,6,FALSE)/1000</f>
        <v>#REF!</v>
      </c>
      <c r="D31" s="11" t="e">
        <f>VLOOKUP(B31,#REF!,4,FALSE)/1000</f>
        <v>#REF!</v>
      </c>
    </row>
    <row r="32" spans="2:4" x14ac:dyDescent="0.25">
      <c r="B32" t="s">
        <v>35</v>
      </c>
      <c r="C32" s="11" t="s">
        <v>83</v>
      </c>
      <c r="D32" s="11" t="s">
        <v>83</v>
      </c>
    </row>
    <row r="33" spans="2:4" x14ac:dyDescent="0.25">
      <c r="B33" t="s">
        <v>36</v>
      </c>
      <c r="C33" s="11" t="e">
        <f>VLOOKUP(B33,#REF!,6,FALSE)/1000</f>
        <v>#REF!</v>
      </c>
      <c r="D33" s="11" t="e">
        <f>VLOOKUP(B33,#REF!,4,FALSE)/1000</f>
        <v>#REF!</v>
      </c>
    </row>
    <row r="34" spans="2:4" x14ac:dyDescent="0.25">
      <c r="B34" t="s">
        <v>37</v>
      </c>
      <c r="C34" s="11" t="e">
        <f>VLOOKUP(B34,#REF!,6,FALSE)/1000</f>
        <v>#REF!</v>
      </c>
      <c r="D34" s="11" t="e">
        <f>VLOOKUP(B34,#REF!,4,FALSE)/1000</f>
        <v>#REF!</v>
      </c>
    </row>
    <row r="35" spans="2:4" x14ac:dyDescent="0.25">
      <c r="B35" t="s">
        <v>38</v>
      </c>
      <c r="C35" s="11" t="e">
        <f>VLOOKUP(B35,#REF!,6,FALSE)/1000</f>
        <v>#REF!</v>
      </c>
      <c r="D35" s="11" t="e">
        <f>VLOOKUP(B35,#REF!,4,FALSE)/1000</f>
        <v>#REF!</v>
      </c>
    </row>
    <row r="36" spans="2:4" x14ac:dyDescent="0.25">
      <c r="B36" t="s">
        <v>39</v>
      </c>
      <c r="C36" s="11" t="e">
        <f>VLOOKUP(B36,#REF!,6,FALSE)/1000</f>
        <v>#REF!</v>
      </c>
      <c r="D36" s="11" t="e">
        <f>VLOOKUP(B36,#REF!,4,FALSE)/1000</f>
        <v>#REF!</v>
      </c>
    </row>
    <row r="37" spans="2:4" x14ac:dyDescent="0.25">
      <c r="B37" t="s">
        <v>40</v>
      </c>
      <c r="C37" s="11" t="e">
        <f>VLOOKUP(B37,#REF!,6,FALSE)/1000</f>
        <v>#REF!</v>
      </c>
      <c r="D37" s="11" t="e">
        <f>VLOOKUP(B37,#REF!,4,FALSE)/1000</f>
        <v>#REF!</v>
      </c>
    </row>
    <row r="38" spans="2:4" x14ac:dyDescent="0.25">
      <c r="B38" t="s">
        <v>41</v>
      </c>
      <c r="C38" s="11" t="e">
        <f>VLOOKUP(B38,#REF!,6,FALSE)/1000</f>
        <v>#REF!</v>
      </c>
      <c r="D38" s="11" t="e">
        <f>VLOOKUP(B38,#REF!,4,FALSE)/1000</f>
        <v>#REF!</v>
      </c>
    </row>
    <row r="39" spans="2:4" x14ac:dyDescent="0.25">
      <c r="B39" t="s">
        <v>92</v>
      </c>
      <c r="C39" s="11" t="e">
        <f>VLOOKUP(B39,#REF!,6,FALSE)/1000</f>
        <v>#REF!</v>
      </c>
      <c r="D39" s="11" t="e">
        <f>VLOOKUP(B39,#REF!,4,FALSE)/1000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AT132"/>
  <sheetViews>
    <sheetView tabSelected="1" zoomScale="70" zoomScaleNormal="70" workbookViewId="0">
      <pane xSplit="2" ySplit="3" topLeftCell="C40" activePane="bottomRight" state="frozen"/>
      <selection pane="topRight" activeCell="D1" sqref="D1"/>
      <selection pane="bottomLeft" activeCell="A4" sqref="A4"/>
      <selection pane="bottomRight" activeCell="E43" sqref="E43"/>
    </sheetView>
  </sheetViews>
  <sheetFormatPr defaultRowHeight="15" x14ac:dyDescent="0.25"/>
  <cols>
    <col min="2" max="2" width="68.85546875" customWidth="1"/>
    <col min="3" max="3" width="13.28515625" customWidth="1"/>
    <col min="4" max="4" width="10" customWidth="1"/>
    <col min="5" max="5" width="9.28515625" customWidth="1"/>
    <col min="6" max="6" width="9.85546875" customWidth="1"/>
    <col min="7" max="7" width="9.42578125" customWidth="1"/>
    <col min="8" max="13" width="8" customWidth="1"/>
    <col min="14" max="14" width="8.7109375" customWidth="1"/>
    <col min="15" max="15" width="13.42578125" customWidth="1"/>
    <col min="16" max="16" width="10.140625" customWidth="1"/>
    <col min="17" max="17" width="9.28515625" customWidth="1"/>
    <col min="18" max="18" width="9.7109375" customWidth="1"/>
    <col min="19" max="19" width="10.5703125" customWidth="1"/>
    <col min="20" max="26" width="8.28515625" customWidth="1"/>
    <col min="27" max="28" width="15.7109375" style="57" customWidth="1"/>
    <col min="30" max="30" width="9.7109375" bestFit="1" customWidth="1"/>
  </cols>
  <sheetData>
    <row r="1" spans="1:46" x14ac:dyDescent="0.25">
      <c r="A1" t="s">
        <v>219</v>
      </c>
    </row>
    <row r="2" spans="1:46" x14ac:dyDescent="0.25">
      <c r="A2" s="110" t="s">
        <v>220</v>
      </c>
      <c r="B2" s="111" t="s">
        <v>0</v>
      </c>
      <c r="C2" s="109" t="s">
        <v>221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 t="s">
        <v>222</v>
      </c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46" s="6" customFormat="1" ht="63.75" customHeight="1" x14ac:dyDescent="0.25">
      <c r="A3" s="110"/>
      <c r="B3" s="111"/>
      <c r="C3" s="83" t="s">
        <v>150</v>
      </c>
      <c r="D3" s="83" t="s">
        <v>148</v>
      </c>
      <c r="E3" s="83" t="s">
        <v>81</v>
      </c>
      <c r="F3" s="83" t="s">
        <v>82</v>
      </c>
      <c r="G3" s="84" t="s">
        <v>149</v>
      </c>
      <c r="H3" s="83" t="s">
        <v>98</v>
      </c>
      <c r="I3" s="83" t="s">
        <v>99</v>
      </c>
      <c r="J3" s="84" t="s">
        <v>193</v>
      </c>
      <c r="K3" s="83" t="s">
        <v>194</v>
      </c>
      <c r="L3" s="83" t="s">
        <v>151</v>
      </c>
      <c r="M3" s="83" t="s">
        <v>152</v>
      </c>
      <c r="N3" s="85" t="s">
        <v>217</v>
      </c>
      <c r="O3" s="83" t="s">
        <v>150</v>
      </c>
      <c r="P3" s="83" t="s">
        <v>148</v>
      </c>
      <c r="Q3" s="83" t="s">
        <v>81</v>
      </c>
      <c r="R3" s="83" t="s">
        <v>82</v>
      </c>
      <c r="S3" s="84" t="s">
        <v>149</v>
      </c>
      <c r="T3" s="83" t="s">
        <v>98</v>
      </c>
      <c r="U3" s="83" t="s">
        <v>99</v>
      </c>
      <c r="V3" s="84" t="s">
        <v>193</v>
      </c>
      <c r="W3" s="83" t="s">
        <v>194</v>
      </c>
      <c r="X3" s="83" t="s">
        <v>151</v>
      </c>
      <c r="Y3" s="75" t="s">
        <v>152</v>
      </c>
      <c r="Z3" s="85" t="s">
        <v>153</v>
      </c>
      <c r="AA3" s="74" t="s">
        <v>155</v>
      </c>
      <c r="AB3" s="76"/>
      <c r="AC3" s="5"/>
      <c r="AD3" s="5"/>
      <c r="AE3" s="5"/>
      <c r="AF3" s="5"/>
      <c r="AH3" s="7"/>
      <c r="AI3" s="8"/>
      <c r="AJ3" s="8"/>
      <c r="AK3" s="8"/>
      <c r="AL3"/>
      <c r="AM3"/>
      <c r="AN3"/>
      <c r="AO3" s="5"/>
      <c r="AP3" s="5"/>
      <c r="AQ3" s="5"/>
      <c r="AR3" s="9"/>
      <c r="AS3" s="5"/>
      <c r="AT3" s="5"/>
    </row>
    <row r="4" spans="1:46" x14ac:dyDescent="0.25">
      <c r="A4" s="23">
        <v>1</v>
      </c>
      <c r="B4" s="23" t="s">
        <v>54</v>
      </c>
      <c r="C4" s="92">
        <v>16235.9548039</v>
      </c>
      <c r="D4" s="92">
        <v>15396.054537999999</v>
      </c>
      <c r="E4" s="92">
        <v>5794.1957340000008</v>
      </c>
      <c r="F4" s="92">
        <v>4359.7199819999996</v>
      </c>
      <c r="G4" s="92">
        <v>839.90026590000002</v>
      </c>
      <c r="H4" s="92">
        <v>458.43413390000001</v>
      </c>
      <c r="I4" s="92">
        <v>395.53266390000005</v>
      </c>
      <c r="J4" s="92">
        <v>0</v>
      </c>
      <c r="K4" s="92">
        <v>0</v>
      </c>
      <c r="L4" s="92">
        <v>0</v>
      </c>
      <c r="M4" s="92">
        <v>0</v>
      </c>
      <c r="N4" s="81">
        <v>0</v>
      </c>
      <c r="O4" s="92">
        <v>10066.319983000001</v>
      </c>
      <c r="P4" s="92">
        <v>9870.1756770000011</v>
      </c>
      <c r="Q4" s="92">
        <v>4164.8539569999994</v>
      </c>
      <c r="R4" s="92">
        <v>3269.7733709999998</v>
      </c>
      <c r="S4" s="92">
        <v>196.144306</v>
      </c>
      <c r="T4" s="92">
        <v>100.85013500000001</v>
      </c>
      <c r="U4" s="92">
        <v>75.392331999999996</v>
      </c>
      <c r="V4" s="92">
        <v>0</v>
      </c>
      <c r="W4" s="92">
        <v>0</v>
      </c>
      <c r="X4" s="81">
        <v>0</v>
      </c>
      <c r="Y4" s="81">
        <v>0</v>
      </c>
      <c r="Z4" s="81">
        <v>0</v>
      </c>
      <c r="AA4" s="21">
        <v>4205271785</v>
      </c>
      <c r="AB4" s="79"/>
      <c r="AC4" s="95"/>
      <c r="AF4" s="87"/>
      <c r="AG4" s="87"/>
    </row>
    <row r="5" spans="1:46" x14ac:dyDescent="0.25">
      <c r="A5" s="23">
        <v>2</v>
      </c>
      <c r="B5" s="19" t="s">
        <v>223</v>
      </c>
      <c r="C5" s="92">
        <v>11789.086000000001</v>
      </c>
      <c r="D5" s="92">
        <v>8235.527</v>
      </c>
      <c r="E5" s="92">
        <v>1786.9889999999998</v>
      </c>
      <c r="F5" s="92">
        <v>1148.0059999999999</v>
      </c>
      <c r="G5" s="92">
        <v>3553.5590000000002</v>
      </c>
      <c r="H5" s="92">
        <v>910.44500000000005</v>
      </c>
      <c r="I5" s="92">
        <v>573.84700000000009</v>
      </c>
      <c r="J5" s="92">
        <v>0</v>
      </c>
      <c r="K5" s="92">
        <v>0</v>
      </c>
      <c r="L5" s="92">
        <v>0</v>
      </c>
      <c r="M5" s="92">
        <v>0</v>
      </c>
      <c r="N5" s="81" t="s">
        <v>83</v>
      </c>
      <c r="O5" s="92">
        <v>7070.3309999999992</v>
      </c>
      <c r="P5" s="92">
        <v>5156.530999999999</v>
      </c>
      <c r="Q5" s="92">
        <v>1898.3449999999998</v>
      </c>
      <c r="R5" s="92">
        <v>1302.5439999999999</v>
      </c>
      <c r="S5" s="92">
        <v>1913.8</v>
      </c>
      <c r="T5" s="92">
        <v>897.68200000000002</v>
      </c>
      <c r="U5" s="92">
        <v>680.548</v>
      </c>
      <c r="V5" s="92">
        <v>0</v>
      </c>
      <c r="W5" s="92">
        <v>0</v>
      </c>
      <c r="X5" s="81">
        <v>0</v>
      </c>
      <c r="Y5" s="81">
        <v>0</v>
      </c>
      <c r="Z5" s="81" t="s">
        <v>83</v>
      </c>
      <c r="AA5" s="21" t="s">
        <v>201</v>
      </c>
      <c r="AB5"/>
      <c r="AC5" s="95"/>
      <c r="AF5" s="87"/>
      <c r="AG5" s="87"/>
    </row>
    <row r="6" spans="1:46" x14ac:dyDescent="0.25">
      <c r="A6" s="23">
        <v>3</v>
      </c>
      <c r="B6" s="100" t="s">
        <v>260</v>
      </c>
      <c r="C6" s="96">
        <v>9577.18577</v>
      </c>
      <c r="D6" s="96">
        <v>1138.9022319999999</v>
      </c>
      <c r="E6" s="96">
        <v>910.42452490000005</v>
      </c>
      <c r="F6" s="96">
        <v>569.90433637000001</v>
      </c>
      <c r="G6" s="96">
        <v>8436.7866780000004</v>
      </c>
      <c r="H6" s="96">
        <v>3121.504600739936</v>
      </c>
      <c r="I6" s="96">
        <v>2420.8581515599326</v>
      </c>
      <c r="J6" s="96">
        <v>1.4968600000000001</v>
      </c>
      <c r="K6" s="96">
        <v>1.33822</v>
      </c>
      <c r="L6" s="96">
        <v>0</v>
      </c>
      <c r="M6" s="96">
        <v>0</v>
      </c>
      <c r="N6" s="96">
        <v>0</v>
      </c>
      <c r="O6" s="96">
        <v>7486.720524289999</v>
      </c>
      <c r="P6" s="96">
        <v>1218.3561010000001</v>
      </c>
      <c r="Q6" s="96">
        <v>754.75900757499994</v>
      </c>
      <c r="R6" s="96">
        <v>479.113471495</v>
      </c>
      <c r="S6" s="96">
        <v>6266.6622700999997</v>
      </c>
      <c r="T6" s="96">
        <v>3182.3605960100917</v>
      </c>
      <c r="U6" s="96">
        <v>2547.919994350093</v>
      </c>
      <c r="V6" s="96">
        <v>1.70215319</v>
      </c>
      <c r="W6" s="96">
        <v>1.56553001</v>
      </c>
      <c r="X6" s="96">
        <v>0</v>
      </c>
      <c r="Y6" s="96">
        <v>0</v>
      </c>
      <c r="Z6" s="96">
        <v>0</v>
      </c>
      <c r="AA6" t="s">
        <v>257</v>
      </c>
      <c r="AB6" s="79"/>
      <c r="AC6" s="95"/>
      <c r="AF6" s="87"/>
      <c r="AG6" s="87"/>
    </row>
    <row r="7" spans="1:46" x14ac:dyDescent="0.25">
      <c r="A7" s="23">
        <v>4</v>
      </c>
      <c r="B7" s="100" t="s">
        <v>60</v>
      </c>
      <c r="C7" s="92">
        <v>8963.255000000001</v>
      </c>
      <c r="D7" s="92">
        <v>2664.34</v>
      </c>
      <c r="E7" s="92">
        <v>1533.6279999999999</v>
      </c>
      <c r="F7" s="92">
        <v>1164.92</v>
      </c>
      <c r="G7" s="92">
        <v>6298.915</v>
      </c>
      <c r="H7" s="92">
        <v>4216.7340000000004</v>
      </c>
      <c r="I7" s="92">
        <v>3350.8670000000002</v>
      </c>
      <c r="J7" s="92">
        <v>0</v>
      </c>
      <c r="K7" s="92">
        <v>0</v>
      </c>
      <c r="L7" s="92">
        <v>0</v>
      </c>
      <c r="M7" s="92">
        <v>0</v>
      </c>
      <c r="N7" s="81">
        <v>0</v>
      </c>
      <c r="O7" s="92">
        <v>4960.1229999999996</v>
      </c>
      <c r="P7" s="92">
        <v>1979.02</v>
      </c>
      <c r="Q7" s="92">
        <v>1655.144</v>
      </c>
      <c r="R7" s="92">
        <v>1253.212</v>
      </c>
      <c r="S7" s="92">
        <v>2981.1030000000001</v>
      </c>
      <c r="T7" s="92">
        <v>2599.3409999999999</v>
      </c>
      <c r="U7" s="92">
        <v>2049.944</v>
      </c>
      <c r="V7" s="92">
        <v>0</v>
      </c>
      <c r="W7" s="92">
        <v>0</v>
      </c>
      <c r="X7" s="81">
        <v>0</v>
      </c>
      <c r="Y7" s="81">
        <v>0</v>
      </c>
      <c r="Z7" s="81">
        <v>0</v>
      </c>
      <c r="AA7" s="21">
        <v>7704784072</v>
      </c>
      <c r="AC7" s="95"/>
      <c r="AF7" s="87"/>
      <c r="AG7" s="87"/>
    </row>
    <row r="8" spans="1:46" x14ac:dyDescent="0.25">
      <c r="A8" s="23">
        <v>5</v>
      </c>
      <c r="B8" s="79" t="s">
        <v>69</v>
      </c>
      <c r="C8" s="92">
        <v>7960.3829999999998</v>
      </c>
      <c r="D8" s="92">
        <v>0</v>
      </c>
      <c r="E8" s="92">
        <v>0</v>
      </c>
      <c r="F8" s="92">
        <v>0</v>
      </c>
      <c r="G8" s="92">
        <v>4630.9809999999998</v>
      </c>
      <c r="H8" s="92">
        <v>2486.4</v>
      </c>
      <c r="I8" s="92">
        <v>1793.4269999999999</v>
      </c>
      <c r="J8" s="92">
        <v>3329.402</v>
      </c>
      <c r="K8" s="92">
        <v>2415.7930000000001</v>
      </c>
      <c r="L8" s="92">
        <v>0</v>
      </c>
      <c r="M8" s="92">
        <v>0</v>
      </c>
      <c r="N8" s="81">
        <v>0</v>
      </c>
      <c r="O8" s="92">
        <v>3513.4470000000001</v>
      </c>
      <c r="P8" s="92">
        <v>0</v>
      </c>
      <c r="Q8" s="92">
        <v>0</v>
      </c>
      <c r="R8" s="92">
        <v>0</v>
      </c>
      <c r="S8" s="92">
        <v>1795.885</v>
      </c>
      <c r="T8" s="92">
        <v>1014.682</v>
      </c>
      <c r="U8" s="92">
        <v>768.4</v>
      </c>
      <c r="V8" s="92">
        <v>1717.5619999999999</v>
      </c>
      <c r="W8" s="92">
        <v>3329.402</v>
      </c>
      <c r="X8" s="81">
        <v>0</v>
      </c>
      <c r="Y8" s="81">
        <v>0</v>
      </c>
      <c r="Z8" s="81">
        <v>0</v>
      </c>
      <c r="AA8" s="21">
        <v>7716748537</v>
      </c>
      <c r="AB8" s="79"/>
      <c r="AC8" s="95"/>
      <c r="AF8" s="87"/>
      <c r="AG8" s="87"/>
    </row>
    <row r="9" spans="1:46" x14ac:dyDescent="0.25">
      <c r="A9" s="23">
        <v>6</v>
      </c>
      <c r="B9" s="100" t="s">
        <v>250</v>
      </c>
      <c r="C9" s="92">
        <v>6323.5026550000002</v>
      </c>
      <c r="D9" s="92">
        <v>3808.0935529999997</v>
      </c>
      <c r="E9" s="92">
        <v>1501.662763</v>
      </c>
      <c r="F9" s="92">
        <v>1083.5231540000002</v>
      </c>
      <c r="G9" s="92">
        <v>2515.4091020000001</v>
      </c>
      <c r="H9" s="92">
        <v>916.49818799999991</v>
      </c>
      <c r="I9" s="92">
        <v>720.94504900000004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4335.953168</v>
      </c>
      <c r="P9" s="92">
        <v>2424.9352360000003</v>
      </c>
      <c r="Q9" s="92">
        <v>1025.4817029999999</v>
      </c>
      <c r="R9" s="92">
        <v>750.57796699999994</v>
      </c>
      <c r="S9" s="92">
        <v>1911.017932</v>
      </c>
      <c r="T9" s="92">
        <v>1017.1267929999999</v>
      </c>
      <c r="U9" s="92">
        <v>832.45713699999999</v>
      </c>
      <c r="V9" s="92">
        <v>0</v>
      </c>
      <c r="W9" s="92">
        <v>0</v>
      </c>
      <c r="X9" s="92">
        <v>0</v>
      </c>
      <c r="Y9" s="92">
        <v>0</v>
      </c>
      <c r="Z9" s="92">
        <v>0</v>
      </c>
      <c r="AA9" t="s">
        <v>251</v>
      </c>
      <c r="AC9" s="95"/>
      <c r="AF9" s="87"/>
      <c r="AG9" s="87"/>
    </row>
    <row r="10" spans="1:46" x14ac:dyDescent="0.25">
      <c r="A10" s="23">
        <v>7</v>
      </c>
      <c r="B10" s="100" t="s">
        <v>198</v>
      </c>
      <c r="C10" s="92">
        <v>5851.2433870000004</v>
      </c>
      <c r="D10" s="92">
        <v>304.07873000000001</v>
      </c>
      <c r="E10" s="92">
        <v>169.38902605999999</v>
      </c>
      <c r="F10" s="92">
        <v>146.953598</v>
      </c>
      <c r="G10" s="92">
        <v>4716.9142270000002</v>
      </c>
      <c r="H10" s="92">
        <v>1481.66648729998</v>
      </c>
      <c r="I10" s="92">
        <v>1347.0335039399899</v>
      </c>
      <c r="J10" s="92">
        <v>185.220933</v>
      </c>
      <c r="K10" s="92">
        <v>108.22286616</v>
      </c>
      <c r="L10" s="92">
        <v>645.02949699999999</v>
      </c>
      <c r="M10" s="92">
        <v>635.02519099999995</v>
      </c>
      <c r="N10" s="81" t="s">
        <v>83</v>
      </c>
      <c r="O10" s="92">
        <v>6977.7019130000008</v>
      </c>
      <c r="P10" s="92">
        <v>407.012202</v>
      </c>
      <c r="Q10" s="92">
        <v>327.77561399999996</v>
      </c>
      <c r="R10" s="92">
        <v>240.88228599999999</v>
      </c>
      <c r="S10" s="92">
        <v>5880.0456200000008</v>
      </c>
      <c r="T10" s="92">
        <v>3355.1217099999999</v>
      </c>
      <c r="U10" s="92">
        <v>2797.3061339999999</v>
      </c>
      <c r="V10" s="92">
        <v>311.17504400000001</v>
      </c>
      <c r="W10" s="92">
        <v>185.220933</v>
      </c>
      <c r="X10" s="81">
        <v>379.46904700000005</v>
      </c>
      <c r="Y10" s="81">
        <v>362.83994000000001</v>
      </c>
      <c r="Z10" s="81">
        <v>46.039487000000001</v>
      </c>
      <c r="AA10" s="21" t="s">
        <v>131</v>
      </c>
      <c r="AB10" s="79"/>
      <c r="AC10" s="95"/>
      <c r="AF10" s="87"/>
      <c r="AG10" s="87"/>
    </row>
    <row r="11" spans="1:46" x14ac:dyDescent="0.25">
      <c r="A11" s="23">
        <v>8</v>
      </c>
      <c r="B11" s="23" t="s">
        <v>56</v>
      </c>
      <c r="C11" s="92">
        <v>4307.2569999999996</v>
      </c>
      <c r="D11" s="92">
        <v>0</v>
      </c>
      <c r="E11" s="92">
        <v>0</v>
      </c>
      <c r="F11" s="92">
        <v>0</v>
      </c>
      <c r="G11" s="92">
        <v>4307.2569999999996</v>
      </c>
      <c r="H11" s="92">
        <v>2568.0169999999998</v>
      </c>
      <c r="I11" s="92">
        <v>2353.5360000000001</v>
      </c>
      <c r="J11" s="92">
        <v>0</v>
      </c>
      <c r="K11" s="92">
        <v>0</v>
      </c>
      <c r="L11" s="92">
        <v>0</v>
      </c>
      <c r="M11" s="92">
        <v>0</v>
      </c>
      <c r="N11" s="81">
        <v>0</v>
      </c>
      <c r="O11" s="92">
        <v>3914.152</v>
      </c>
      <c r="P11" s="92">
        <v>0</v>
      </c>
      <c r="Q11" s="92">
        <v>0</v>
      </c>
      <c r="R11" s="92">
        <v>0</v>
      </c>
      <c r="S11" s="92">
        <v>3914.152</v>
      </c>
      <c r="T11" s="92">
        <v>2709.0880000000002</v>
      </c>
      <c r="U11" s="92">
        <v>2504.1210000000001</v>
      </c>
      <c r="V11" s="92">
        <v>0</v>
      </c>
      <c r="W11" s="92">
        <v>0</v>
      </c>
      <c r="X11" s="81">
        <v>0</v>
      </c>
      <c r="Y11" s="81">
        <v>0</v>
      </c>
      <c r="Z11" s="81">
        <v>0</v>
      </c>
      <c r="AA11" s="21">
        <v>7730634468</v>
      </c>
      <c r="AB11" s="89"/>
      <c r="AC11" s="95"/>
      <c r="AF11" s="87"/>
      <c r="AG11" s="87"/>
    </row>
    <row r="12" spans="1:46" x14ac:dyDescent="0.25">
      <c r="A12" s="23">
        <v>9</v>
      </c>
      <c r="B12" s="23" t="s">
        <v>45</v>
      </c>
      <c r="C12" s="92">
        <v>3309.7587080500002</v>
      </c>
      <c r="D12" s="92">
        <v>3309.7587080500002</v>
      </c>
      <c r="E12" s="92">
        <v>3060.1014759200002</v>
      </c>
      <c r="F12" s="92">
        <v>2419.7292583799999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81">
        <v>0</v>
      </c>
      <c r="O12" s="92">
        <v>2368.723</v>
      </c>
      <c r="P12" s="92">
        <v>2368.723</v>
      </c>
      <c r="Q12" s="92">
        <v>2245.614</v>
      </c>
      <c r="R12" s="92">
        <v>1757.7539999999999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81">
        <v>0</v>
      </c>
      <c r="Y12" s="81">
        <v>0</v>
      </c>
      <c r="Z12" s="81">
        <v>0</v>
      </c>
      <c r="AA12" s="21">
        <v>5407973316</v>
      </c>
      <c r="AB12" s="79"/>
      <c r="AC12" s="95"/>
      <c r="AF12" s="87"/>
      <c r="AG12" s="87"/>
    </row>
    <row r="13" spans="1:46" x14ac:dyDescent="0.25">
      <c r="A13" s="23">
        <v>10</v>
      </c>
      <c r="B13" s="23" t="s">
        <v>64</v>
      </c>
      <c r="C13" s="92">
        <v>3263.4940000000001</v>
      </c>
      <c r="D13" s="92">
        <v>2642.6869999999999</v>
      </c>
      <c r="E13" s="92">
        <v>645.23299999999995</v>
      </c>
      <c r="F13" s="92">
        <v>505.30200000000002</v>
      </c>
      <c r="G13" s="92">
        <v>620.80700000000002</v>
      </c>
      <c r="H13" s="92">
        <v>218.17699999999999</v>
      </c>
      <c r="I13" s="92">
        <v>171.48599999999999</v>
      </c>
      <c r="J13" s="92">
        <v>0</v>
      </c>
      <c r="K13" s="92">
        <v>0</v>
      </c>
      <c r="L13" s="92">
        <v>0</v>
      </c>
      <c r="M13" s="92">
        <v>0</v>
      </c>
      <c r="N13" s="81">
        <v>0</v>
      </c>
      <c r="O13" s="92">
        <v>2335.0509999999999</v>
      </c>
      <c r="P13" s="92">
        <v>1941.1010000000001</v>
      </c>
      <c r="Q13" s="92">
        <v>592.48599999999999</v>
      </c>
      <c r="R13" s="92">
        <v>434.19400000000002</v>
      </c>
      <c r="S13" s="92">
        <v>393.95</v>
      </c>
      <c r="T13" s="92">
        <v>142.642</v>
      </c>
      <c r="U13" s="92">
        <v>112.117</v>
      </c>
      <c r="V13" s="92">
        <v>0</v>
      </c>
      <c r="W13" s="92">
        <v>0</v>
      </c>
      <c r="X13" s="81">
        <v>0</v>
      </c>
      <c r="Y13" s="81">
        <v>0</v>
      </c>
      <c r="Z13" s="81">
        <v>0</v>
      </c>
      <c r="AA13" s="21">
        <v>5260271530</v>
      </c>
      <c r="AB13" s="79"/>
      <c r="AC13" s="95"/>
      <c r="AF13" s="87"/>
      <c r="AG13" s="87"/>
    </row>
    <row r="14" spans="1:46" x14ac:dyDescent="0.25">
      <c r="A14" s="23">
        <v>11</v>
      </c>
      <c r="B14" s="91" t="s">
        <v>17</v>
      </c>
      <c r="C14" s="92">
        <v>3079.8310000000001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3079.8310000000001</v>
      </c>
      <c r="M14" s="92">
        <v>3061.598</v>
      </c>
      <c r="N14" s="92">
        <v>0</v>
      </c>
      <c r="O14" s="92">
        <v>2411.614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2411.614</v>
      </c>
      <c r="Y14" s="92">
        <v>2399.9380000000001</v>
      </c>
      <c r="Z14" s="92">
        <v>0</v>
      </c>
      <c r="AA14" s="21">
        <v>2310981029</v>
      </c>
      <c r="AC14" s="95"/>
      <c r="AD14" s="86"/>
      <c r="AF14" s="87"/>
      <c r="AG14" s="87"/>
    </row>
    <row r="15" spans="1:46" x14ac:dyDescent="0.25">
      <c r="A15" s="23">
        <v>12</v>
      </c>
      <c r="B15" s="19" t="s">
        <v>248</v>
      </c>
      <c r="C15" s="92">
        <v>2844.9516719999997</v>
      </c>
      <c r="D15" s="92">
        <v>2844.9516719999997</v>
      </c>
      <c r="E15" s="92">
        <v>1655.7957269999999</v>
      </c>
      <c r="F15" s="92">
        <v>1189.155945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873.02554599999996</v>
      </c>
      <c r="P15" s="92">
        <v>873.02554599999996</v>
      </c>
      <c r="Q15" s="92">
        <v>539.09914000000003</v>
      </c>
      <c r="R15" s="92">
        <v>394.54457999999994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t="s">
        <v>249</v>
      </c>
      <c r="AC15" s="95"/>
      <c r="AF15" s="87"/>
      <c r="AG15" s="87"/>
    </row>
    <row r="16" spans="1:46" x14ac:dyDescent="0.25">
      <c r="A16" s="23">
        <v>13</v>
      </c>
      <c r="B16" s="91" t="s">
        <v>48</v>
      </c>
      <c r="C16" s="92">
        <v>2834.1865000000003</v>
      </c>
      <c r="D16" s="92">
        <v>2819.5072</v>
      </c>
      <c r="E16" s="92">
        <v>1961.8946000000001</v>
      </c>
      <c r="F16" s="92">
        <v>1554.7203999999999</v>
      </c>
      <c r="G16" s="92">
        <v>14.581899999999999</v>
      </c>
      <c r="H16" s="92">
        <v>2.3988</v>
      </c>
      <c r="I16" s="92">
        <v>0.50609999999999999</v>
      </c>
      <c r="J16" s="92">
        <v>9.74E-2</v>
      </c>
      <c r="K16" s="92">
        <v>0</v>
      </c>
      <c r="L16" s="92">
        <v>0</v>
      </c>
      <c r="M16" s="92">
        <v>0</v>
      </c>
      <c r="N16" s="92">
        <v>0</v>
      </c>
      <c r="O16" s="92">
        <v>1654.5135</v>
      </c>
      <c r="P16" s="92">
        <v>1654.4160999999999</v>
      </c>
      <c r="Q16" s="92">
        <v>1012.7334</v>
      </c>
      <c r="R16" s="92">
        <v>820.39570000000003</v>
      </c>
      <c r="S16" s="92">
        <v>0</v>
      </c>
      <c r="T16" s="92">
        <v>0</v>
      </c>
      <c r="U16" s="92">
        <v>0</v>
      </c>
      <c r="V16" s="92">
        <v>9.74E-2</v>
      </c>
      <c r="W16" s="92">
        <v>0</v>
      </c>
      <c r="X16" s="92">
        <v>0</v>
      </c>
      <c r="Y16" s="92">
        <v>0</v>
      </c>
      <c r="Z16" s="92">
        <v>0</v>
      </c>
      <c r="AA16" s="21">
        <v>7733812126</v>
      </c>
      <c r="AC16" s="95"/>
      <c r="AF16" s="87"/>
      <c r="AG16" s="87"/>
    </row>
    <row r="17" spans="1:33" x14ac:dyDescent="0.25">
      <c r="A17" s="23">
        <v>14</v>
      </c>
      <c r="B17" s="19" t="s">
        <v>57</v>
      </c>
      <c r="C17" s="92">
        <v>2775.99360342</v>
      </c>
      <c r="D17" s="92">
        <v>2775.99360342</v>
      </c>
      <c r="E17" s="92">
        <v>869.707178</v>
      </c>
      <c r="F17" s="92">
        <v>589.84306200000003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81">
        <v>0</v>
      </c>
      <c r="O17" s="92">
        <v>1089.1989739999999</v>
      </c>
      <c r="P17" s="92">
        <v>1089.1989739999999</v>
      </c>
      <c r="Q17" s="92">
        <v>374.13144799999998</v>
      </c>
      <c r="R17" s="92">
        <v>263.09390200000001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81">
        <v>0</v>
      </c>
      <c r="Y17" s="81">
        <v>0</v>
      </c>
      <c r="Z17" s="81">
        <v>0</v>
      </c>
      <c r="AA17" s="21">
        <v>1659182700</v>
      </c>
      <c r="AB17" s="88"/>
      <c r="AC17" s="95"/>
      <c r="AF17" s="87"/>
      <c r="AG17" s="87"/>
    </row>
    <row r="18" spans="1:33" x14ac:dyDescent="0.25">
      <c r="A18" s="23">
        <v>15</v>
      </c>
      <c r="B18" s="23" t="s">
        <v>59</v>
      </c>
      <c r="C18" s="92">
        <v>2315.02</v>
      </c>
      <c r="D18" s="92">
        <v>737.798</v>
      </c>
      <c r="E18" s="92">
        <v>251.50299999999999</v>
      </c>
      <c r="F18" s="92">
        <v>191.779</v>
      </c>
      <c r="G18" s="92">
        <v>1577.222</v>
      </c>
      <c r="H18" s="92">
        <v>815.23800000000006</v>
      </c>
      <c r="I18" s="92">
        <v>602.63499999999999</v>
      </c>
      <c r="J18" s="92">
        <v>0</v>
      </c>
      <c r="K18" s="92">
        <v>0</v>
      </c>
      <c r="L18" s="92">
        <v>0</v>
      </c>
      <c r="M18" s="92">
        <v>0</v>
      </c>
      <c r="N18" s="81">
        <v>0</v>
      </c>
      <c r="O18" s="92">
        <v>1926.5989999999999</v>
      </c>
      <c r="P18" s="92">
        <v>734.60199999999998</v>
      </c>
      <c r="Q18" s="92">
        <v>262.40199999999999</v>
      </c>
      <c r="R18" s="92">
        <v>214.589</v>
      </c>
      <c r="S18" s="92">
        <v>1191.9970000000001</v>
      </c>
      <c r="T18" s="92">
        <v>675.64</v>
      </c>
      <c r="U18" s="92">
        <v>540.04100000000005</v>
      </c>
      <c r="V18" s="92">
        <v>0</v>
      </c>
      <c r="W18" s="92">
        <v>0</v>
      </c>
      <c r="X18" s="81">
        <v>0</v>
      </c>
      <c r="Y18" s="81">
        <v>0</v>
      </c>
      <c r="Z18" s="81">
        <v>0</v>
      </c>
      <c r="AA18" s="21" t="s">
        <v>197</v>
      </c>
      <c r="AB18" s="79"/>
      <c r="AC18" s="95"/>
      <c r="AF18" s="87"/>
      <c r="AG18" s="87"/>
    </row>
    <row r="19" spans="1:33" x14ac:dyDescent="0.25">
      <c r="A19" s="23">
        <v>16</v>
      </c>
      <c r="B19" s="23" t="s">
        <v>18</v>
      </c>
      <c r="C19" s="92">
        <v>1965.1828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1965.1828</v>
      </c>
      <c r="M19" s="92">
        <v>1887.11366</v>
      </c>
      <c r="N19" s="92">
        <v>0</v>
      </c>
      <c r="O19" s="92">
        <v>1810.3291999999999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1810.3291999999999</v>
      </c>
      <c r="Y19" s="92">
        <v>1788.0721000000001</v>
      </c>
      <c r="Z19" s="92">
        <v>0</v>
      </c>
      <c r="AA19" s="21">
        <v>9102023109</v>
      </c>
      <c r="AC19" s="95"/>
      <c r="AD19" s="86"/>
      <c r="AF19" s="87"/>
      <c r="AG19" s="87"/>
    </row>
    <row r="20" spans="1:33" x14ac:dyDescent="0.25">
      <c r="A20" s="23">
        <v>17</v>
      </c>
      <c r="B20" s="91" t="s">
        <v>156</v>
      </c>
      <c r="C20" s="92">
        <v>1819.8860279999999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1819.8860279999999</v>
      </c>
      <c r="M20" s="81" t="s">
        <v>83</v>
      </c>
      <c r="N20" s="81" t="s">
        <v>83</v>
      </c>
      <c r="O20" s="92">
        <v>1658.179891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1658.179891</v>
      </c>
      <c r="Y20" s="92">
        <v>1538.2578945400001</v>
      </c>
      <c r="Z20" s="92">
        <v>0</v>
      </c>
      <c r="AA20" s="21">
        <v>1655259599</v>
      </c>
      <c r="AC20" s="95"/>
      <c r="AD20" s="86"/>
      <c r="AF20" s="87"/>
      <c r="AG20" s="87"/>
    </row>
    <row r="21" spans="1:33" x14ac:dyDescent="0.25">
      <c r="A21" s="23">
        <v>18</v>
      </c>
      <c r="B21" s="19" t="s">
        <v>254</v>
      </c>
      <c r="C21" s="92">
        <v>1798.914</v>
      </c>
      <c r="D21" s="92">
        <v>184.87299999999999</v>
      </c>
      <c r="E21" s="92">
        <v>79.387</v>
      </c>
      <c r="F21" s="92">
        <v>63.1</v>
      </c>
      <c r="G21" s="92">
        <v>1611.201</v>
      </c>
      <c r="H21" s="92">
        <v>834.34199999999998</v>
      </c>
      <c r="I21" s="92">
        <v>680.923</v>
      </c>
      <c r="J21" s="92">
        <v>0</v>
      </c>
      <c r="K21" s="92">
        <v>0</v>
      </c>
      <c r="L21" s="92">
        <v>2.84</v>
      </c>
      <c r="M21" s="92">
        <v>0</v>
      </c>
      <c r="N21" s="81">
        <v>0</v>
      </c>
      <c r="O21" s="92">
        <v>1440.665</v>
      </c>
      <c r="P21" s="92">
        <v>73.813000000000002</v>
      </c>
      <c r="Q21" s="92">
        <v>45.03</v>
      </c>
      <c r="R21" s="92">
        <v>37.893999999999998</v>
      </c>
      <c r="S21" s="92">
        <v>1063.432</v>
      </c>
      <c r="T21" s="92">
        <v>630.32600000000002</v>
      </c>
      <c r="U21" s="92">
        <v>526.96600000000001</v>
      </c>
      <c r="V21" s="92">
        <v>0</v>
      </c>
      <c r="W21" s="92">
        <v>0</v>
      </c>
      <c r="X21" s="81">
        <v>3.9849999999999999</v>
      </c>
      <c r="Y21" s="81">
        <v>0</v>
      </c>
      <c r="Z21" s="81">
        <v>0</v>
      </c>
      <c r="AA21" s="21" t="s">
        <v>135</v>
      </c>
      <c r="AB21" s="79"/>
      <c r="AC21" s="95"/>
      <c r="AF21" s="87"/>
      <c r="AG21" s="87"/>
    </row>
    <row r="22" spans="1:33" x14ac:dyDescent="0.25">
      <c r="A22" s="23">
        <v>19</v>
      </c>
      <c r="B22" s="23" t="s">
        <v>35</v>
      </c>
      <c r="C22" s="92">
        <v>1674.0640346599998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1674.0640346599998</v>
      </c>
      <c r="M22" s="92">
        <v>1664.27812421</v>
      </c>
      <c r="N22" s="92">
        <v>520.74046040999997</v>
      </c>
      <c r="O22" s="92">
        <v>1547.4740145399999</v>
      </c>
      <c r="P22" s="92">
        <v>0</v>
      </c>
      <c r="Q22" s="92"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1547.4740145399999</v>
      </c>
      <c r="Y22" s="92">
        <v>1533.77503357</v>
      </c>
      <c r="Z22" s="92">
        <v>397.84460740999998</v>
      </c>
      <c r="AA22" s="21">
        <v>1831045838</v>
      </c>
      <c r="AC22" s="95"/>
      <c r="AD22" s="86"/>
      <c r="AF22" s="87"/>
      <c r="AG22" s="87"/>
    </row>
    <row r="23" spans="1:33" x14ac:dyDescent="0.25">
      <c r="A23" s="23">
        <v>20</v>
      </c>
      <c r="B23" s="23" t="s">
        <v>27</v>
      </c>
      <c r="C23" s="92">
        <v>1661.3594499999999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1661.3594499999999</v>
      </c>
      <c r="M23" s="92">
        <v>1618.533827</v>
      </c>
      <c r="N23" s="92">
        <v>0</v>
      </c>
      <c r="O23" s="92">
        <v>1618.5570700000001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1618.5570700000001</v>
      </c>
      <c r="Y23" s="92">
        <v>1571.204072</v>
      </c>
      <c r="Z23" s="92">
        <v>0</v>
      </c>
      <c r="AA23" s="21">
        <v>6164072742</v>
      </c>
      <c r="AC23" s="95"/>
      <c r="AD23" s="86"/>
      <c r="AF23" s="87"/>
      <c r="AG23" s="87"/>
    </row>
    <row r="24" spans="1:33" x14ac:dyDescent="0.25">
      <c r="A24" s="23">
        <v>21</v>
      </c>
      <c r="B24" s="23" t="s">
        <v>47</v>
      </c>
      <c r="C24" s="92">
        <v>1603.06</v>
      </c>
      <c r="D24" s="92">
        <v>0</v>
      </c>
      <c r="E24" s="92">
        <v>0</v>
      </c>
      <c r="F24" s="92">
        <v>0</v>
      </c>
      <c r="G24" s="92">
        <v>1531.693</v>
      </c>
      <c r="H24" s="92">
        <v>1441.6469999999999</v>
      </c>
      <c r="I24" s="92">
        <v>1426.8579999999999</v>
      </c>
      <c r="J24" s="92">
        <v>0</v>
      </c>
      <c r="K24" s="92">
        <v>0</v>
      </c>
      <c r="L24" s="92">
        <v>71.367000000000004</v>
      </c>
      <c r="M24" s="92">
        <v>60.744999999999997</v>
      </c>
      <c r="N24" s="81" t="s">
        <v>83</v>
      </c>
      <c r="O24" s="92">
        <v>975.00800000000004</v>
      </c>
      <c r="P24" s="92">
        <v>0</v>
      </c>
      <c r="Q24" s="92">
        <v>0</v>
      </c>
      <c r="R24" s="92">
        <v>0</v>
      </c>
      <c r="S24" s="92">
        <v>918.39200000000005</v>
      </c>
      <c r="T24" s="92">
        <v>855.36199999999997</v>
      </c>
      <c r="U24" s="92">
        <v>844.75400000000002</v>
      </c>
      <c r="V24" s="92">
        <v>0</v>
      </c>
      <c r="W24" s="92">
        <v>0</v>
      </c>
      <c r="X24" s="81">
        <v>56.616</v>
      </c>
      <c r="Y24" s="81">
        <v>48.290999999999997</v>
      </c>
      <c r="Z24" s="81" t="s">
        <v>83</v>
      </c>
      <c r="AA24" s="21">
        <v>5407487242</v>
      </c>
      <c r="AB24" s="79"/>
      <c r="AC24" s="95"/>
      <c r="AF24" s="87"/>
      <c r="AG24" s="87"/>
    </row>
    <row r="25" spans="1:33" x14ac:dyDescent="0.25">
      <c r="A25" s="23">
        <v>22</v>
      </c>
      <c r="B25" s="19" t="s">
        <v>199</v>
      </c>
      <c r="C25" s="92">
        <v>1581.2303068099982</v>
      </c>
      <c r="D25" s="92">
        <v>0</v>
      </c>
      <c r="E25" s="92">
        <v>0</v>
      </c>
      <c r="F25" s="92">
        <v>0</v>
      </c>
      <c r="G25" s="92">
        <v>49.481075850000011</v>
      </c>
      <c r="H25" s="92">
        <v>42.632228450000007</v>
      </c>
      <c r="I25" s="92">
        <v>42.145220380000012</v>
      </c>
      <c r="J25" s="92">
        <v>0</v>
      </c>
      <c r="K25" s="92">
        <v>0</v>
      </c>
      <c r="L25" s="92">
        <v>1531.7492309599982</v>
      </c>
      <c r="M25" s="92">
        <v>1442.1809912299982</v>
      </c>
      <c r="N25" s="81">
        <v>356.72399999999999</v>
      </c>
      <c r="O25" s="92">
        <v>1716.0809335500023</v>
      </c>
      <c r="P25" s="92">
        <v>0</v>
      </c>
      <c r="Q25" s="92">
        <v>0</v>
      </c>
      <c r="R25" s="92">
        <v>0</v>
      </c>
      <c r="S25" s="92">
        <v>118.75963025000009</v>
      </c>
      <c r="T25" s="92">
        <v>102.84153457000009</v>
      </c>
      <c r="U25" s="92">
        <v>99.531642730000073</v>
      </c>
      <c r="V25" s="92">
        <v>0</v>
      </c>
      <c r="W25" s="92">
        <v>0</v>
      </c>
      <c r="X25" s="81">
        <v>1597.3213033000022</v>
      </c>
      <c r="Y25" s="81">
        <v>1509.9644484400023</v>
      </c>
      <c r="Z25" s="81">
        <v>161.34200000000001</v>
      </c>
      <c r="AA25" s="21" t="s">
        <v>200</v>
      </c>
      <c r="AB25" s="88"/>
      <c r="AC25" s="95"/>
      <c r="AD25" s="86"/>
      <c r="AF25" s="87"/>
      <c r="AG25" s="87"/>
    </row>
    <row r="26" spans="1:33" x14ac:dyDescent="0.25">
      <c r="A26" s="23">
        <v>23</v>
      </c>
      <c r="B26" s="23" t="s">
        <v>66</v>
      </c>
      <c r="C26" s="92">
        <v>1551.4382269999999</v>
      </c>
      <c r="D26" s="92">
        <v>1241.0129999999999</v>
      </c>
      <c r="E26" s="92">
        <v>355.53500000000003</v>
      </c>
      <c r="F26" s="92">
        <v>237.45400000000001</v>
      </c>
      <c r="G26" s="92">
        <v>310.42099999999999</v>
      </c>
      <c r="H26" s="92">
        <v>137.214</v>
      </c>
      <c r="I26" s="92">
        <v>108.148</v>
      </c>
      <c r="J26" s="92">
        <v>0</v>
      </c>
      <c r="K26" s="92">
        <v>0</v>
      </c>
      <c r="L26" s="92">
        <v>0</v>
      </c>
      <c r="M26" s="92">
        <v>0</v>
      </c>
      <c r="N26" s="81">
        <v>0</v>
      </c>
      <c r="O26" s="92">
        <v>1226.2760000000001</v>
      </c>
      <c r="P26" s="92">
        <v>1013.814</v>
      </c>
      <c r="Q26" s="92">
        <v>317.39</v>
      </c>
      <c r="R26" s="92">
        <v>213.828</v>
      </c>
      <c r="S26" s="92">
        <v>212.417</v>
      </c>
      <c r="T26" s="92">
        <v>116.80500000000001</v>
      </c>
      <c r="U26" s="92">
        <v>85.388999999999996</v>
      </c>
      <c r="V26" s="92">
        <v>0</v>
      </c>
      <c r="W26" s="92">
        <v>0</v>
      </c>
      <c r="X26" s="81">
        <v>0</v>
      </c>
      <c r="Y26" s="81">
        <v>0</v>
      </c>
      <c r="Z26" s="81">
        <v>0</v>
      </c>
      <c r="AA26" s="21">
        <v>4205219217</v>
      </c>
      <c r="AC26" s="95"/>
      <c r="AF26" s="87"/>
      <c r="AG26" s="87"/>
    </row>
    <row r="27" spans="1:33" x14ac:dyDescent="0.25">
      <c r="A27" s="23">
        <v>24</v>
      </c>
      <c r="B27" s="23" t="s">
        <v>30</v>
      </c>
      <c r="C27" s="92">
        <v>1429.0753500000001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1429.0753500000001</v>
      </c>
      <c r="M27" s="92">
        <v>1381.3216299999999</v>
      </c>
      <c r="N27" s="92">
        <v>795.21773999999994</v>
      </c>
      <c r="O27" s="92">
        <v>1670.78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1670.78</v>
      </c>
      <c r="Y27" s="92">
        <v>1634.665</v>
      </c>
      <c r="Z27" s="92">
        <v>566.64995999999996</v>
      </c>
      <c r="AA27" s="21">
        <v>6671118019</v>
      </c>
      <c r="AC27" s="95"/>
      <c r="AD27" s="86"/>
      <c r="AF27" s="87"/>
      <c r="AG27" s="87"/>
    </row>
    <row r="28" spans="1:33" x14ac:dyDescent="0.25">
      <c r="A28" s="23">
        <v>25</v>
      </c>
      <c r="B28" s="23" t="s">
        <v>216</v>
      </c>
      <c r="C28" s="92">
        <v>1227.3920000000001</v>
      </c>
      <c r="D28" s="92">
        <v>1227.3920000000001</v>
      </c>
      <c r="E28" s="92">
        <v>723.51499999999999</v>
      </c>
      <c r="F28" s="92">
        <v>522.61800000000005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81">
        <v>0</v>
      </c>
      <c r="O28" s="92">
        <v>1025.796</v>
      </c>
      <c r="P28" s="92">
        <v>1025.796</v>
      </c>
      <c r="Q28" s="92">
        <v>463.30900000000003</v>
      </c>
      <c r="R28" s="92">
        <v>353.67500000000001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81">
        <v>0</v>
      </c>
      <c r="Y28" s="81">
        <v>0</v>
      </c>
      <c r="Z28" s="81">
        <v>0</v>
      </c>
      <c r="AA28" s="21">
        <v>5260355389</v>
      </c>
      <c r="AB28" s="88"/>
      <c r="AC28" s="95"/>
      <c r="AF28" s="87"/>
      <c r="AG28" s="87"/>
    </row>
    <row r="29" spans="1:33" x14ac:dyDescent="0.25">
      <c r="A29" s="23">
        <v>26</v>
      </c>
      <c r="B29" s="91" t="s">
        <v>38</v>
      </c>
      <c r="C29" s="92">
        <v>1211.546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1211.546</v>
      </c>
      <c r="M29" s="92">
        <v>1188.527</v>
      </c>
      <c r="N29" s="92">
        <v>0</v>
      </c>
      <c r="O29" s="92">
        <v>1348.258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1348.258</v>
      </c>
      <c r="Y29" s="92">
        <v>1327.6690000000001</v>
      </c>
      <c r="Z29" s="92">
        <v>0</v>
      </c>
      <c r="AA29" s="21">
        <v>2130058291</v>
      </c>
      <c r="AC29" s="95"/>
      <c r="AD29" s="86"/>
      <c r="AF29" s="87"/>
      <c r="AG29" s="87"/>
    </row>
    <row r="30" spans="1:33" x14ac:dyDescent="0.25">
      <c r="A30" s="23">
        <v>27</v>
      </c>
      <c r="B30" s="91" t="s">
        <v>39</v>
      </c>
      <c r="C30" s="92">
        <v>1203.811369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1203.811369</v>
      </c>
      <c r="M30" s="92">
        <v>1195.5886009999999</v>
      </c>
      <c r="N30" s="92">
        <v>0</v>
      </c>
      <c r="O30" s="92">
        <v>1116.3814159999999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1116.3814159999999</v>
      </c>
      <c r="Y30" s="92">
        <v>1092.8966480000001</v>
      </c>
      <c r="Z30" s="92">
        <v>0</v>
      </c>
      <c r="AA30" s="21">
        <v>8601042850</v>
      </c>
      <c r="AC30" s="95"/>
      <c r="AD30" s="86"/>
      <c r="AF30" s="87"/>
      <c r="AG30" s="87"/>
    </row>
    <row r="31" spans="1:33" x14ac:dyDescent="0.25">
      <c r="A31" s="23">
        <v>28</v>
      </c>
      <c r="B31" s="91" t="s">
        <v>24</v>
      </c>
      <c r="C31" s="92">
        <v>1170.9573300000002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1170.9573300000002</v>
      </c>
      <c r="M31" s="92">
        <v>1141.8876599999999</v>
      </c>
      <c r="N31" s="92">
        <v>0</v>
      </c>
      <c r="O31" s="92">
        <v>1066.1172799999999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1066.1172799999999</v>
      </c>
      <c r="Y31" s="92">
        <v>1056.6366399999999</v>
      </c>
      <c r="Z31" s="92">
        <v>0</v>
      </c>
      <c r="AA31" s="21">
        <v>5406570716</v>
      </c>
      <c r="AC31" s="95"/>
      <c r="AD31" s="86"/>
      <c r="AF31" s="87"/>
      <c r="AG31" s="87"/>
    </row>
    <row r="32" spans="1:33" x14ac:dyDescent="0.25">
      <c r="A32" s="23">
        <v>29</v>
      </c>
      <c r="B32" s="91" t="s">
        <v>16</v>
      </c>
      <c r="C32" s="92">
        <v>1107.996899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1107.996899</v>
      </c>
      <c r="M32" s="81" t="s">
        <v>83</v>
      </c>
      <c r="N32" s="81" t="s">
        <v>83</v>
      </c>
      <c r="O32" s="92">
        <v>935.89818100000002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935.89818100000002</v>
      </c>
      <c r="Y32" s="81">
        <v>928.75900000000001</v>
      </c>
      <c r="Z32" s="81">
        <v>25.702000000000002</v>
      </c>
      <c r="AA32" s="21">
        <v>4345045088</v>
      </c>
      <c r="AC32" s="95"/>
      <c r="AD32" s="86"/>
      <c r="AF32" s="87"/>
      <c r="AG32" s="87"/>
    </row>
    <row r="33" spans="1:33" x14ac:dyDescent="0.25">
      <c r="A33" s="23">
        <v>30</v>
      </c>
      <c r="B33" s="91" t="s">
        <v>32</v>
      </c>
      <c r="C33" s="92">
        <v>1052.6253819999999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1052.6253819999999</v>
      </c>
      <c r="M33" s="92">
        <v>1029.7407290000001</v>
      </c>
      <c r="N33" s="92">
        <v>0</v>
      </c>
      <c r="O33" s="92">
        <v>1113.3733419999999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1113.3733419999999</v>
      </c>
      <c r="Y33" s="92">
        <v>1090.9529700000001</v>
      </c>
      <c r="Z33" s="92">
        <v>0</v>
      </c>
      <c r="AA33" s="21">
        <v>2634091033</v>
      </c>
      <c r="AC33" s="95"/>
      <c r="AD33" s="86"/>
      <c r="AF33" s="87"/>
      <c r="AG33" s="87"/>
    </row>
    <row r="34" spans="1:33" x14ac:dyDescent="0.25">
      <c r="A34" s="23">
        <v>31</v>
      </c>
      <c r="B34" s="91" t="s">
        <v>166</v>
      </c>
      <c r="C34" s="92">
        <v>1047.6279999999999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1047.6279999999999</v>
      </c>
      <c r="M34" s="92">
        <v>1033.33</v>
      </c>
      <c r="N34" s="92">
        <v>2.0369999999999999</v>
      </c>
      <c r="O34" s="92">
        <v>710.44100000000003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710.44100000000003</v>
      </c>
      <c r="Y34" s="92">
        <v>694.10599999999999</v>
      </c>
      <c r="Z34" s="92">
        <v>3.27</v>
      </c>
      <c r="AA34" s="21" t="s">
        <v>167</v>
      </c>
      <c r="AC34" s="95"/>
      <c r="AD34" s="86"/>
      <c r="AF34" s="87"/>
      <c r="AG34" s="87"/>
    </row>
    <row r="35" spans="1:33" x14ac:dyDescent="0.25">
      <c r="A35" s="23">
        <v>32</v>
      </c>
      <c r="B35" s="23" t="s">
        <v>62</v>
      </c>
      <c r="C35" s="92">
        <v>1043.425</v>
      </c>
      <c r="D35" s="92">
        <v>0</v>
      </c>
      <c r="E35" s="92">
        <v>0</v>
      </c>
      <c r="F35" s="92">
        <v>0</v>
      </c>
      <c r="G35" s="92">
        <v>1040.3430000000001</v>
      </c>
      <c r="H35" s="92">
        <v>352.86</v>
      </c>
      <c r="I35" s="92">
        <v>304.65100000000001</v>
      </c>
      <c r="J35" s="92">
        <v>0</v>
      </c>
      <c r="K35" s="92">
        <v>0</v>
      </c>
      <c r="L35" s="92">
        <v>3.0819999999999999</v>
      </c>
      <c r="M35" s="92">
        <v>0</v>
      </c>
      <c r="N35" s="81">
        <v>0</v>
      </c>
      <c r="O35" s="92">
        <v>877.99699999999996</v>
      </c>
      <c r="P35" s="92">
        <v>0</v>
      </c>
      <c r="Q35" s="92">
        <v>0</v>
      </c>
      <c r="R35" s="92">
        <v>0</v>
      </c>
      <c r="S35" s="92">
        <v>874.61199999999997</v>
      </c>
      <c r="T35" s="92">
        <v>271.46899999999999</v>
      </c>
      <c r="U35" s="92">
        <v>242.429</v>
      </c>
      <c r="V35" s="92">
        <v>0</v>
      </c>
      <c r="W35" s="92">
        <v>0</v>
      </c>
      <c r="X35" s="81">
        <v>3.3849999999999998</v>
      </c>
      <c r="Y35" s="81">
        <v>0.51600000000000001</v>
      </c>
      <c r="Z35" s="81">
        <v>0</v>
      </c>
      <c r="AA35" s="21">
        <v>7838492459</v>
      </c>
      <c r="AC35" s="95"/>
      <c r="AF35" s="87"/>
      <c r="AG35" s="87"/>
    </row>
    <row r="36" spans="1:33" x14ac:dyDescent="0.25">
      <c r="A36" s="23">
        <v>33</v>
      </c>
      <c r="B36" s="91" t="s">
        <v>157</v>
      </c>
      <c r="C36" s="92">
        <v>954.553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954.553</v>
      </c>
      <c r="M36" s="92">
        <v>931.154</v>
      </c>
      <c r="N36" s="92">
        <v>0</v>
      </c>
      <c r="O36" s="92">
        <v>576.053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576.053</v>
      </c>
      <c r="Y36" s="92">
        <v>553.07600000000002</v>
      </c>
      <c r="Z36" s="92">
        <v>0</v>
      </c>
      <c r="AA36" s="21">
        <v>5038072003</v>
      </c>
      <c r="AC36" s="95"/>
      <c r="AD36" s="86"/>
      <c r="AF36" s="87"/>
      <c r="AG36" s="87"/>
    </row>
    <row r="37" spans="1:33" x14ac:dyDescent="0.25">
      <c r="A37" s="23">
        <v>34</v>
      </c>
      <c r="B37" s="91" t="s">
        <v>204</v>
      </c>
      <c r="C37" s="92">
        <v>892.17666799999995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892.17666799999995</v>
      </c>
      <c r="M37" s="92">
        <v>889.14616450000005</v>
      </c>
      <c r="N37" s="92">
        <v>220.66979500000002</v>
      </c>
      <c r="O37" s="92">
        <v>651.60699999999997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651.60699999999997</v>
      </c>
      <c r="Y37" s="92">
        <v>646.18399999999997</v>
      </c>
      <c r="Z37" s="92">
        <v>202.02</v>
      </c>
      <c r="AA37" s="21">
        <v>2221171632</v>
      </c>
      <c r="AC37" s="95"/>
      <c r="AD37" s="86"/>
      <c r="AF37" s="87"/>
      <c r="AG37" s="87"/>
    </row>
    <row r="38" spans="1:33" x14ac:dyDescent="0.25">
      <c r="A38" s="23">
        <v>35</v>
      </c>
      <c r="B38" s="91" t="s">
        <v>23</v>
      </c>
      <c r="C38" s="92">
        <v>892.01400000000001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892.01400000000001</v>
      </c>
      <c r="M38" s="92">
        <v>884.13</v>
      </c>
      <c r="N38" s="92">
        <v>53.456000000000003</v>
      </c>
      <c r="O38" s="92">
        <v>848.71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848.71</v>
      </c>
      <c r="Y38" s="92">
        <v>823.62300000000005</v>
      </c>
      <c r="Z38" s="92">
        <v>33.752000000000002</v>
      </c>
      <c r="AA38" s="21">
        <v>5321059541</v>
      </c>
      <c r="AC38" s="95"/>
      <c r="AD38" s="86"/>
      <c r="AF38" s="87"/>
      <c r="AG38" s="87"/>
    </row>
    <row r="39" spans="1:33" x14ac:dyDescent="0.25">
      <c r="A39" s="23">
        <v>36</v>
      </c>
      <c r="B39" s="91" t="s">
        <v>170</v>
      </c>
      <c r="C39" s="92">
        <v>871.14879799999994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871.14879799999994</v>
      </c>
      <c r="M39" s="81" t="s">
        <v>83</v>
      </c>
      <c r="N39" s="81" t="s">
        <v>83</v>
      </c>
      <c r="O39" s="92">
        <v>478.77495099999999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478.77495099999999</v>
      </c>
      <c r="Y39" s="81" t="s">
        <v>83</v>
      </c>
      <c r="Z39" s="81" t="s">
        <v>83</v>
      </c>
      <c r="AA39" s="21" t="s">
        <v>179</v>
      </c>
      <c r="AC39" s="95"/>
      <c r="AD39" s="86"/>
      <c r="AF39" s="87"/>
      <c r="AG39" s="87"/>
    </row>
    <row r="40" spans="1:33" x14ac:dyDescent="0.25">
      <c r="A40" s="23">
        <v>37</v>
      </c>
      <c r="B40" s="91" t="s">
        <v>14</v>
      </c>
      <c r="C40" s="92">
        <v>842.61572699999999</v>
      </c>
      <c r="D40" s="92">
        <v>0</v>
      </c>
      <c r="E40" s="92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842.61572699999999</v>
      </c>
      <c r="M40" s="81" t="s">
        <v>83</v>
      </c>
      <c r="N40" s="81" t="s">
        <v>83</v>
      </c>
      <c r="O40" s="92">
        <v>672.8745550000001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  <c r="W40" s="92">
        <v>0</v>
      </c>
      <c r="X40" s="92">
        <v>672.8745550000001</v>
      </c>
      <c r="Y40" s="81">
        <v>656.58799999999997</v>
      </c>
      <c r="Z40" s="81">
        <v>1.6519999999999999</v>
      </c>
      <c r="AA40" s="21">
        <v>4101091354</v>
      </c>
      <c r="AC40" s="95"/>
      <c r="AD40" s="86"/>
      <c r="AF40" s="87"/>
      <c r="AG40" s="87"/>
    </row>
    <row r="41" spans="1:33" x14ac:dyDescent="0.25">
      <c r="A41" s="23">
        <v>38</v>
      </c>
      <c r="B41" s="19" t="s">
        <v>22</v>
      </c>
      <c r="C41" s="92">
        <v>828.02486799999997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828.02486799999997</v>
      </c>
      <c r="M41" s="92">
        <v>764.78003999999999</v>
      </c>
      <c r="N41" s="92">
        <v>0</v>
      </c>
      <c r="O41" s="92">
        <v>795.95990899999993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  <c r="X41" s="92">
        <v>795.95990899999993</v>
      </c>
      <c r="Y41" s="92">
        <v>742.918181</v>
      </c>
      <c r="Z41" s="92">
        <v>0</v>
      </c>
      <c r="AA41" s="21" t="s">
        <v>136</v>
      </c>
      <c r="AC41" s="98"/>
      <c r="AD41" s="86"/>
      <c r="AF41" s="87"/>
      <c r="AG41" s="87"/>
    </row>
    <row r="42" spans="1:33" x14ac:dyDescent="0.25">
      <c r="A42" s="23">
        <v>39</v>
      </c>
      <c r="B42" s="91" t="s">
        <v>13</v>
      </c>
      <c r="C42" s="92">
        <v>819.971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819.971</v>
      </c>
      <c r="M42" s="92">
        <v>795.34900000000005</v>
      </c>
      <c r="N42" s="92">
        <v>20</v>
      </c>
      <c r="O42" s="92">
        <v>732.27300000000002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732.27300000000002</v>
      </c>
      <c r="Y42" s="92">
        <v>723.04399999999998</v>
      </c>
      <c r="Z42" s="92">
        <v>0</v>
      </c>
      <c r="AA42" s="21">
        <v>3801990027</v>
      </c>
      <c r="AC42" s="95"/>
      <c r="AD42" s="86"/>
      <c r="AF42" s="87"/>
      <c r="AG42" s="87"/>
    </row>
    <row r="43" spans="1:33" x14ac:dyDescent="0.25">
      <c r="A43" s="23">
        <v>40</v>
      </c>
      <c r="B43" s="91" t="s">
        <v>168</v>
      </c>
      <c r="C43" s="92">
        <v>819.96755200000007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819.96755200000007</v>
      </c>
      <c r="M43" s="81" t="s">
        <v>83</v>
      </c>
      <c r="N43" s="81" t="s">
        <v>83</v>
      </c>
      <c r="O43" s="92">
        <v>544.75962500000003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544.75962500000003</v>
      </c>
      <c r="Y43" s="81" t="s">
        <v>83</v>
      </c>
      <c r="Z43" s="81" t="s">
        <v>83</v>
      </c>
      <c r="AA43" s="21" t="s">
        <v>177</v>
      </c>
      <c r="AC43" s="95"/>
      <c r="AD43" s="86"/>
      <c r="AF43" s="87"/>
      <c r="AG43" s="87"/>
    </row>
    <row r="44" spans="1:33" x14ac:dyDescent="0.25">
      <c r="A44" s="23">
        <v>41</v>
      </c>
      <c r="B44" s="91" t="s">
        <v>158</v>
      </c>
      <c r="C44" s="92">
        <v>772.47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772.47</v>
      </c>
      <c r="M44" s="92">
        <v>764.21500000000003</v>
      </c>
      <c r="N44" s="92">
        <v>0</v>
      </c>
      <c r="O44" s="92">
        <v>602.18299999999999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602.18299999999999</v>
      </c>
      <c r="Y44" s="92">
        <v>595.33500000000004</v>
      </c>
      <c r="Z44" s="92">
        <v>30</v>
      </c>
      <c r="AA44" s="21">
        <v>3328999318</v>
      </c>
      <c r="AC44" s="95"/>
      <c r="AD44" s="86"/>
      <c r="AF44" s="87"/>
      <c r="AG44" s="87"/>
    </row>
    <row r="45" spans="1:33" x14ac:dyDescent="0.25">
      <c r="A45" s="23">
        <v>42</v>
      </c>
      <c r="B45" s="91" t="s">
        <v>161</v>
      </c>
      <c r="C45" s="92">
        <v>756.43786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756.43786</v>
      </c>
      <c r="M45" s="92">
        <v>753.69766000000004</v>
      </c>
      <c r="N45" s="92">
        <v>3</v>
      </c>
      <c r="O45" s="92">
        <v>536.6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536.6</v>
      </c>
      <c r="Y45" s="92">
        <v>534.19899999999996</v>
      </c>
      <c r="Z45" s="92">
        <v>0</v>
      </c>
      <c r="AA45" s="21">
        <v>6952000911</v>
      </c>
      <c r="AC45" s="95"/>
      <c r="AD45" s="86"/>
      <c r="AF45" s="87"/>
      <c r="AG45" s="87"/>
    </row>
    <row r="46" spans="1:33" x14ac:dyDescent="0.25">
      <c r="A46" s="23">
        <v>43</v>
      </c>
      <c r="B46" s="91" t="s">
        <v>7</v>
      </c>
      <c r="C46" s="92">
        <v>732.50925100000006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732.50925100000006</v>
      </c>
      <c r="M46" s="92">
        <v>662.30581900000004</v>
      </c>
      <c r="N46" s="92">
        <v>106</v>
      </c>
      <c r="O46" s="92">
        <v>719.99569799999995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719.99569799999995</v>
      </c>
      <c r="Y46" s="92">
        <v>661.42018099999996</v>
      </c>
      <c r="Z46" s="92">
        <v>73</v>
      </c>
      <c r="AA46" s="21">
        <v>2901204067</v>
      </c>
      <c r="AC46" s="95"/>
      <c r="AD46" s="86"/>
      <c r="AF46" s="87"/>
      <c r="AG46" s="87"/>
    </row>
    <row r="47" spans="1:33" x14ac:dyDescent="0.25">
      <c r="A47" s="23">
        <v>44</v>
      </c>
      <c r="B47" s="19" t="s">
        <v>51</v>
      </c>
      <c r="C47" s="92">
        <v>724.91600000000005</v>
      </c>
      <c r="D47" s="92">
        <v>374.63900000000001</v>
      </c>
      <c r="E47" s="92">
        <v>248.495</v>
      </c>
      <c r="F47" s="92">
        <v>137.95099999999999</v>
      </c>
      <c r="G47" s="92">
        <v>350.27699999999999</v>
      </c>
      <c r="H47" s="92">
        <v>254.36600000000001</v>
      </c>
      <c r="I47" s="92">
        <v>201.77199999999999</v>
      </c>
      <c r="J47" s="92">
        <v>0</v>
      </c>
      <c r="K47" s="92">
        <v>0</v>
      </c>
      <c r="L47" s="92">
        <v>0</v>
      </c>
      <c r="M47" s="92">
        <v>0</v>
      </c>
      <c r="N47" s="81">
        <v>0</v>
      </c>
      <c r="O47" s="92">
        <v>639.45100000000002</v>
      </c>
      <c r="P47" s="92">
        <v>436.762</v>
      </c>
      <c r="Q47" s="92">
        <v>310.66399999999999</v>
      </c>
      <c r="R47" s="92">
        <v>216.56700000000001</v>
      </c>
      <c r="S47" s="92">
        <v>202.68899999999999</v>
      </c>
      <c r="T47" s="92">
        <v>140.536</v>
      </c>
      <c r="U47" s="92">
        <v>112.265</v>
      </c>
      <c r="V47" s="92">
        <v>0</v>
      </c>
      <c r="W47" s="92">
        <v>0</v>
      </c>
      <c r="X47" s="81">
        <v>0</v>
      </c>
      <c r="Y47" s="81">
        <v>0</v>
      </c>
      <c r="Z47" s="81">
        <v>0</v>
      </c>
      <c r="AA47" s="21">
        <v>7704493556</v>
      </c>
      <c r="AC47" s="95"/>
      <c r="AG47" s="87"/>
    </row>
    <row r="48" spans="1:33" x14ac:dyDescent="0.25">
      <c r="A48" s="23">
        <v>45</v>
      </c>
      <c r="B48" s="91" t="s">
        <v>206</v>
      </c>
      <c r="C48" s="92">
        <v>723.44964000000004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723.44964000000004</v>
      </c>
      <c r="M48" s="81" t="s">
        <v>83</v>
      </c>
      <c r="N48" s="81" t="s">
        <v>83</v>
      </c>
      <c r="O48" s="92">
        <v>732.69498999999996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732.69498999999996</v>
      </c>
      <c r="Y48" s="81" t="s">
        <v>83</v>
      </c>
      <c r="Z48" s="81" t="s">
        <v>83</v>
      </c>
      <c r="AA48" s="21" t="s">
        <v>205</v>
      </c>
      <c r="AC48" s="95"/>
      <c r="AD48" s="86"/>
      <c r="AE48" s="86"/>
      <c r="AF48" s="87"/>
      <c r="AG48" s="87"/>
    </row>
    <row r="49" spans="1:33" x14ac:dyDescent="0.25">
      <c r="A49" s="23">
        <v>46</v>
      </c>
      <c r="B49" s="91" t="s">
        <v>160</v>
      </c>
      <c r="C49" s="92">
        <v>720.63400000000001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720.63400000000001</v>
      </c>
      <c r="M49" s="92">
        <v>713.02499999999998</v>
      </c>
      <c r="N49" s="92">
        <v>0</v>
      </c>
      <c r="O49" s="92">
        <v>684.47400000000005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684.47400000000005</v>
      </c>
      <c r="Y49" s="92">
        <v>658.60199999999998</v>
      </c>
      <c r="Z49" s="92">
        <v>0</v>
      </c>
      <c r="AA49" s="21">
        <v>3666144160</v>
      </c>
      <c r="AC49" s="95"/>
      <c r="AD49" s="86"/>
      <c r="AF49" s="87"/>
      <c r="AG49" s="87"/>
    </row>
    <row r="50" spans="1:33" x14ac:dyDescent="0.25">
      <c r="A50" s="23">
        <v>47</v>
      </c>
      <c r="B50" s="91" t="s">
        <v>10</v>
      </c>
      <c r="C50" s="92">
        <v>712.197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712.197</v>
      </c>
      <c r="M50" s="92">
        <v>699.25699999999995</v>
      </c>
      <c r="N50" s="92">
        <v>36.598999999999997</v>
      </c>
      <c r="O50" s="92">
        <v>768.19500000000005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768.19500000000005</v>
      </c>
      <c r="Y50" s="92">
        <v>764.36800000000005</v>
      </c>
      <c r="Z50" s="92">
        <v>62.645000000000003</v>
      </c>
      <c r="AA50" s="21">
        <v>3525251257</v>
      </c>
      <c r="AC50" s="95"/>
      <c r="AD50" s="86"/>
      <c r="AF50" s="87"/>
      <c r="AG50" s="87"/>
    </row>
    <row r="51" spans="1:33" x14ac:dyDescent="0.25">
      <c r="A51" s="23">
        <v>48</v>
      </c>
      <c r="B51" s="91" t="s">
        <v>169</v>
      </c>
      <c r="C51" s="92">
        <v>711.89076800000009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711.89076800000009</v>
      </c>
      <c r="M51" s="81" t="s">
        <v>83</v>
      </c>
      <c r="N51" s="81" t="s">
        <v>83</v>
      </c>
      <c r="O51" s="81" t="s">
        <v>83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81" t="s">
        <v>83</v>
      </c>
      <c r="Y51" s="81" t="s">
        <v>83</v>
      </c>
      <c r="Z51" s="81" t="s">
        <v>83</v>
      </c>
      <c r="AA51" s="21">
        <v>7106015641</v>
      </c>
      <c r="AD51" s="86"/>
      <c r="AF51" s="87"/>
      <c r="AG51" s="87"/>
    </row>
    <row r="52" spans="1:33" x14ac:dyDescent="0.25">
      <c r="A52" s="23">
        <v>49</v>
      </c>
      <c r="B52" s="91" t="s">
        <v>37</v>
      </c>
      <c r="C52" s="92">
        <v>711.08891299999993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711.08891299999993</v>
      </c>
      <c r="M52" s="81" t="s">
        <v>83</v>
      </c>
      <c r="N52" s="81" t="s">
        <v>83</v>
      </c>
      <c r="O52" s="92">
        <v>647.039986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92">
        <v>0</v>
      </c>
      <c r="W52" s="92">
        <v>0</v>
      </c>
      <c r="X52" s="92">
        <v>647.039986</v>
      </c>
      <c r="Y52" s="81">
        <v>634.47299999999996</v>
      </c>
      <c r="Z52" s="81">
        <v>0</v>
      </c>
      <c r="AA52" s="21" t="s">
        <v>178</v>
      </c>
      <c r="AC52" s="95"/>
      <c r="AD52" s="86"/>
      <c r="AF52" s="87"/>
      <c r="AG52" s="87"/>
    </row>
    <row r="53" spans="1:33" x14ac:dyDescent="0.25">
      <c r="A53" s="23">
        <v>50</v>
      </c>
      <c r="B53" s="91" t="s">
        <v>171</v>
      </c>
      <c r="C53" s="92">
        <v>645.98682900000006</v>
      </c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645.98682900000006</v>
      </c>
      <c r="M53" s="81" t="s">
        <v>83</v>
      </c>
      <c r="N53" s="81" t="s">
        <v>83</v>
      </c>
      <c r="O53" s="92">
        <v>520.86547299999995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0</v>
      </c>
      <c r="W53" s="92">
        <v>0</v>
      </c>
      <c r="X53" s="92">
        <v>520.86547299999995</v>
      </c>
      <c r="Y53" s="81" t="s">
        <v>83</v>
      </c>
      <c r="Z53" s="81" t="s">
        <v>83</v>
      </c>
      <c r="AA53" s="21" t="s">
        <v>182</v>
      </c>
      <c r="AC53" s="95"/>
      <c r="AF53" s="87"/>
      <c r="AG53" s="87"/>
    </row>
    <row r="54" spans="1:33" x14ac:dyDescent="0.25">
      <c r="A54" s="23">
        <v>51</v>
      </c>
      <c r="B54" s="91" t="s">
        <v>214</v>
      </c>
      <c r="C54" s="92">
        <v>643.04631299999994</v>
      </c>
      <c r="D54" s="92"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643.04631299999994</v>
      </c>
      <c r="M54" s="92">
        <v>634.977577</v>
      </c>
      <c r="N54" s="92">
        <v>0</v>
      </c>
      <c r="O54" s="92">
        <v>662.08126900000002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662.08126900000002</v>
      </c>
      <c r="Y54" s="92">
        <v>659.29101500000002</v>
      </c>
      <c r="Z54" s="92">
        <v>0</v>
      </c>
      <c r="AA54" s="21">
        <v>7204137581</v>
      </c>
      <c r="AC54" s="95"/>
      <c r="AF54" s="87"/>
      <c r="AG54" s="87"/>
    </row>
    <row r="55" spans="1:33" x14ac:dyDescent="0.25">
      <c r="A55" s="23">
        <v>52</v>
      </c>
      <c r="B55" s="91" t="s">
        <v>21</v>
      </c>
      <c r="C55" s="92">
        <v>601.80710999999997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601.80710999999997</v>
      </c>
      <c r="M55" s="92">
        <v>568.36206000000004</v>
      </c>
      <c r="N55" s="92">
        <v>99.771720000000002</v>
      </c>
      <c r="O55" s="92">
        <v>687.73340000000007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0</v>
      </c>
      <c r="X55" s="92">
        <v>687.73340000000007</v>
      </c>
      <c r="Y55" s="92">
        <v>643.02139999999997</v>
      </c>
      <c r="Z55" s="92">
        <v>15.5326</v>
      </c>
      <c r="AA55" s="21">
        <v>4824047100</v>
      </c>
      <c r="AC55" s="95"/>
      <c r="AF55" s="87"/>
      <c r="AG55" s="87"/>
    </row>
    <row r="56" spans="1:33" x14ac:dyDescent="0.25">
      <c r="A56" s="23">
        <v>53</v>
      </c>
      <c r="B56" s="91" t="s">
        <v>8</v>
      </c>
      <c r="C56" s="92">
        <v>593.11199999999997</v>
      </c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593.11199999999997</v>
      </c>
      <c r="M56" s="92">
        <v>572.74</v>
      </c>
      <c r="N56" s="92">
        <v>0.3</v>
      </c>
      <c r="O56" s="92">
        <v>494.49</v>
      </c>
      <c r="P56" s="92">
        <v>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494.49</v>
      </c>
      <c r="Y56" s="92">
        <v>477.87099999999998</v>
      </c>
      <c r="Z56" s="92">
        <v>0.33100000000000002</v>
      </c>
      <c r="AA56" s="21">
        <v>3015028318</v>
      </c>
      <c r="AC56" s="95"/>
      <c r="AF56" s="87"/>
      <c r="AG56" s="87"/>
    </row>
    <row r="57" spans="1:33" x14ac:dyDescent="0.25">
      <c r="A57" s="23">
        <v>54</v>
      </c>
      <c r="B57" s="91" t="s">
        <v>159</v>
      </c>
      <c r="C57" s="92">
        <v>579.27499899999998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579.27499899999998</v>
      </c>
      <c r="M57" s="81" t="s">
        <v>83</v>
      </c>
      <c r="N57" s="81" t="s">
        <v>83</v>
      </c>
      <c r="O57" s="92">
        <v>189.946867</v>
      </c>
      <c r="P57" s="92">
        <v>0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0</v>
      </c>
      <c r="W57" s="92">
        <v>0</v>
      </c>
      <c r="X57" s="92">
        <v>189.946867</v>
      </c>
      <c r="Y57" s="81" t="s">
        <v>83</v>
      </c>
      <c r="Z57" s="81" t="s">
        <v>83</v>
      </c>
      <c r="AA57" s="21">
        <v>2464154029</v>
      </c>
      <c r="AC57" s="95"/>
      <c r="AF57" s="87"/>
      <c r="AG57" s="87"/>
    </row>
    <row r="58" spans="1:33" x14ac:dyDescent="0.25">
      <c r="A58" s="23">
        <v>55</v>
      </c>
      <c r="B58" s="91" t="s">
        <v>172</v>
      </c>
      <c r="C58" s="92">
        <v>541.98511199999996</v>
      </c>
      <c r="D58" s="92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541.98511199999996</v>
      </c>
      <c r="M58" s="81" t="s">
        <v>83</v>
      </c>
      <c r="N58" s="81" t="s">
        <v>83</v>
      </c>
      <c r="O58" s="92">
        <v>412.14837900000003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412.14837900000003</v>
      </c>
      <c r="Y58" s="81" t="s">
        <v>83</v>
      </c>
      <c r="Z58" s="81" t="s">
        <v>83</v>
      </c>
      <c r="AA58" s="21" t="s">
        <v>184</v>
      </c>
      <c r="AC58" s="95"/>
      <c r="AF58" s="87"/>
      <c r="AG58" s="87"/>
    </row>
    <row r="59" spans="1:33" x14ac:dyDescent="0.25">
      <c r="A59" s="23">
        <v>56</v>
      </c>
      <c r="B59" s="91" t="s">
        <v>192</v>
      </c>
      <c r="C59" s="92">
        <v>519.99486999999999</v>
      </c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519.99486999999999</v>
      </c>
      <c r="M59" s="81" t="s">
        <v>83</v>
      </c>
      <c r="N59" s="81" t="s">
        <v>83</v>
      </c>
      <c r="O59" s="92">
        <v>432.88895100000002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432.88895100000002</v>
      </c>
      <c r="Y59" s="81" t="s">
        <v>83</v>
      </c>
      <c r="Z59" s="81" t="s">
        <v>83</v>
      </c>
      <c r="AA59" s="21" t="s">
        <v>183</v>
      </c>
      <c r="AC59" s="95"/>
      <c r="AF59" s="87"/>
      <c r="AG59" s="87"/>
    </row>
    <row r="60" spans="1:33" x14ac:dyDescent="0.25">
      <c r="A60" s="23">
        <v>57</v>
      </c>
      <c r="B60" s="91" t="s">
        <v>20</v>
      </c>
      <c r="C60" s="92">
        <v>512.81807800000001</v>
      </c>
      <c r="D60" s="92">
        <v>0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512.81807800000001</v>
      </c>
      <c r="M60" s="81" t="s">
        <v>83</v>
      </c>
      <c r="N60" s="81" t="s">
        <v>83</v>
      </c>
      <c r="O60" s="92">
        <v>436.25846200000001</v>
      </c>
      <c r="P60" s="92">
        <v>0</v>
      </c>
      <c r="Q60" s="92">
        <v>0</v>
      </c>
      <c r="R60" s="92">
        <v>0</v>
      </c>
      <c r="S60" s="92">
        <v>0</v>
      </c>
      <c r="T60" s="92">
        <v>0</v>
      </c>
      <c r="U60" s="92">
        <v>0</v>
      </c>
      <c r="V60" s="92">
        <v>0</v>
      </c>
      <c r="W60" s="92">
        <v>0</v>
      </c>
      <c r="X60" s="92">
        <v>436.25846200000001</v>
      </c>
      <c r="Y60" s="81">
        <v>430.10399999999998</v>
      </c>
      <c r="Z60" s="81">
        <v>0</v>
      </c>
      <c r="AA60" s="21">
        <v>4632066518</v>
      </c>
      <c r="AC60" s="95"/>
      <c r="AF60" s="87"/>
      <c r="AG60" s="87"/>
    </row>
    <row r="61" spans="1:33" x14ac:dyDescent="0.25">
      <c r="A61" s="23">
        <v>58</v>
      </c>
      <c r="B61" s="91" t="s">
        <v>180</v>
      </c>
      <c r="C61" s="92">
        <v>506.53361999999998</v>
      </c>
      <c r="D61" s="92">
        <v>0</v>
      </c>
      <c r="E61" s="92">
        <v>0</v>
      </c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506.53361999999998</v>
      </c>
      <c r="M61" s="81" t="s">
        <v>83</v>
      </c>
      <c r="N61" s="81" t="s">
        <v>83</v>
      </c>
      <c r="O61" s="92">
        <v>593.39364499999999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593.39364499999999</v>
      </c>
      <c r="Y61" s="81" t="s">
        <v>83</v>
      </c>
      <c r="Z61" s="81" t="s">
        <v>83</v>
      </c>
      <c r="AA61" s="21" t="s">
        <v>181</v>
      </c>
      <c r="AC61" s="95"/>
      <c r="AF61" s="87"/>
      <c r="AG61" s="87"/>
    </row>
    <row r="62" spans="1:33" x14ac:dyDescent="0.25">
      <c r="A62" s="23">
        <v>59</v>
      </c>
      <c r="B62" s="91" t="s">
        <v>163</v>
      </c>
      <c r="C62" s="92">
        <v>500.947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500.947</v>
      </c>
      <c r="M62" s="92">
        <v>470.29065000000003</v>
      </c>
      <c r="N62" s="92">
        <v>0</v>
      </c>
      <c r="O62" s="92">
        <v>462.053</v>
      </c>
      <c r="P62" s="92">
        <v>0</v>
      </c>
      <c r="Q62" s="92">
        <v>0</v>
      </c>
      <c r="R62" s="92">
        <v>0</v>
      </c>
      <c r="S62" s="92">
        <v>0</v>
      </c>
      <c r="T62" s="92">
        <v>0</v>
      </c>
      <c r="U62" s="92">
        <v>0</v>
      </c>
      <c r="V62" s="92">
        <v>0</v>
      </c>
      <c r="W62" s="92">
        <v>0</v>
      </c>
      <c r="X62" s="92">
        <v>462.053</v>
      </c>
      <c r="Y62" s="92">
        <v>433.56299999999999</v>
      </c>
      <c r="Z62" s="92">
        <v>0</v>
      </c>
      <c r="AA62" s="21">
        <v>6450939546</v>
      </c>
      <c r="AC62" s="95"/>
      <c r="AF62" s="87"/>
      <c r="AG62" s="87"/>
    </row>
    <row r="63" spans="1:33" x14ac:dyDescent="0.25">
      <c r="A63" s="23">
        <v>60</v>
      </c>
      <c r="B63" s="91" t="s">
        <v>207</v>
      </c>
      <c r="C63" s="92">
        <v>485.49599799999999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485.49599799999999</v>
      </c>
      <c r="M63" s="81" t="s">
        <v>83</v>
      </c>
      <c r="N63" s="81" t="s">
        <v>83</v>
      </c>
      <c r="O63" s="92">
        <v>323.50791000000004</v>
      </c>
      <c r="P63" s="92">
        <v>0</v>
      </c>
      <c r="Q63" s="92">
        <v>0</v>
      </c>
      <c r="R63" s="92">
        <v>0</v>
      </c>
      <c r="S63" s="92">
        <v>0</v>
      </c>
      <c r="T63" s="92">
        <v>0</v>
      </c>
      <c r="U63" s="92">
        <v>0</v>
      </c>
      <c r="V63" s="92">
        <v>0</v>
      </c>
      <c r="W63" s="92">
        <v>0</v>
      </c>
      <c r="X63" s="92">
        <v>323.50791000000004</v>
      </c>
      <c r="Y63" s="81" t="s">
        <v>83</v>
      </c>
      <c r="Z63" s="81" t="s">
        <v>83</v>
      </c>
      <c r="AA63" s="21" t="s">
        <v>208</v>
      </c>
      <c r="AC63" s="95"/>
      <c r="AF63" s="87"/>
      <c r="AG63" s="87"/>
    </row>
    <row r="64" spans="1:33" x14ac:dyDescent="0.25">
      <c r="A64" s="23">
        <v>61</v>
      </c>
      <c r="B64" s="91" t="s">
        <v>162</v>
      </c>
      <c r="C64" s="92">
        <v>476.12796299999997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476.12796299999997</v>
      </c>
      <c r="M64" s="92">
        <v>440.97441499999996</v>
      </c>
      <c r="N64" s="92">
        <v>139.16423800000001</v>
      </c>
      <c r="O64" s="92">
        <v>462.82368300000002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2">
        <v>0</v>
      </c>
      <c r="V64" s="92">
        <v>0</v>
      </c>
      <c r="W64" s="92">
        <v>0</v>
      </c>
      <c r="X64" s="92">
        <v>462.82368300000002</v>
      </c>
      <c r="Y64" s="92">
        <v>400.27561099999997</v>
      </c>
      <c r="Z64" s="92">
        <v>166.59379300000001</v>
      </c>
      <c r="AA64" s="21">
        <v>3728015495</v>
      </c>
      <c r="AC64" s="95"/>
      <c r="AF64" s="87"/>
      <c r="AG64" s="87"/>
    </row>
    <row r="65" spans="1:33" x14ac:dyDescent="0.25">
      <c r="A65" s="23">
        <v>62</v>
      </c>
      <c r="B65" s="91" t="s">
        <v>41</v>
      </c>
      <c r="C65" s="92">
        <v>466.91783399999997</v>
      </c>
      <c r="D65" s="92">
        <v>0</v>
      </c>
      <c r="E65" s="92">
        <v>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466.91783399999997</v>
      </c>
      <c r="M65" s="81" t="s">
        <v>83</v>
      </c>
      <c r="N65" s="81" t="s">
        <v>83</v>
      </c>
      <c r="O65" s="92">
        <v>527.96112000000005</v>
      </c>
      <c r="P65" s="92">
        <v>0</v>
      </c>
      <c r="Q65" s="92">
        <v>0</v>
      </c>
      <c r="R65" s="92">
        <v>0</v>
      </c>
      <c r="S65" s="92">
        <v>0</v>
      </c>
      <c r="T65" s="92">
        <v>0</v>
      </c>
      <c r="U65" s="92">
        <v>0</v>
      </c>
      <c r="V65" s="92">
        <v>0</v>
      </c>
      <c r="W65" s="92">
        <v>0</v>
      </c>
      <c r="X65" s="92">
        <v>527.96112000000005</v>
      </c>
      <c r="Y65" s="81" t="s">
        <v>83</v>
      </c>
      <c r="Z65" s="81" t="s">
        <v>83</v>
      </c>
      <c r="AA65" s="21">
        <v>7604192192</v>
      </c>
      <c r="AC65" s="95"/>
      <c r="AF65" s="87"/>
      <c r="AG65" s="87"/>
    </row>
    <row r="66" spans="1:33" x14ac:dyDescent="0.25">
      <c r="A66" s="23">
        <v>63</v>
      </c>
      <c r="B66" s="91" t="s">
        <v>215</v>
      </c>
      <c r="C66" s="92">
        <v>412.43200000000002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412.43200000000002</v>
      </c>
      <c r="M66" s="92">
        <v>411.71300000000002</v>
      </c>
      <c r="N66" s="92">
        <v>0</v>
      </c>
      <c r="O66" s="92">
        <v>199.81800000000001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2">
        <v>0</v>
      </c>
      <c r="V66" s="92">
        <v>0</v>
      </c>
      <c r="W66" s="92">
        <v>0</v>
      </c>
      <c r="X66" s="92">
        <v>199.81800000000001</v>
      </c>
      <c r="Y66" s="92">
        <v>197.488</v>
      </c>
      <c r="Z66" s="92">
        <v>0</v>
      </c>
      <c r="AA66" s="21">
        <v>2801249882</v>
      </c>
      <c r="AC66" s="95"/>
      <c r="AF66" s="87"/>
      <c r="AG66" s="87"/>
    </row>
    <row r="67" spans="1:33" x14ac:dyDescent="0.25">
      <c r="A67" s="23">
        <v>64</v>
      </c>
      <c r="B67" s="91" t="s">
        <v>173</v>
      </c>
      <c r="C67" s="92">
        <v>401.27627100000001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401.27627100000001</v>
      </c>
      <c r="M67" s="81" t="s">
        <v>83</v>
      </c>
      <c r="N67" s="81" t="s">
        <v>83</v>
      </c>
      <c r="O67" s="92">
        <v>293.424038</v>
      </c>
      <c r="P67" s="92">
        <v>0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V67" s="92">
        <v>0</v>
      </c>
      <c r="W67" s="92">
        <v>0</v>
      </c>
      <c r="X67" s="92">
        <v>293.424038</v>
      </c>
      <c r="Y67" s="81" t="s">
        <v>83</v>
      </c>
      <c r="Z67" s="81" t="s">
        <v>83</v>
      </c>
      <c r="AA67" s="21" t="s">
        <v>185</v>
      </c>
      <c r="AC67" s="95"/>
      <c r="AF67" s="87"/>
      <c r="AG67" s="87"/>
    </row>
    <row r="68" spans="1:33" x14ac:dyDescent="0.25">
      <c r="A68" s="23">
        <v>65</v>
      </c>
      <c r="B68" s="91" t="s">
        <v>174</v>
      </c>
      <c r="C68" s="92">
        <v>386.51068699999996</v>
      </c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386.51068699999996</v>
      </c>
      <c r="M68" s="81" t="s">
        <v>83</v>
      </c>
      <c r="N68" s="81" t="s">
        <v>83</v>
      </c>
      <c r="O68" s="92">
        <v>267.90698400000002</v>
      </c>
      <c r="P68" s="92">
        <v>0</v>
      </c>
      <c r="Q68" s="92">
        <v>0</v>
      </c>
      <c r="R68" s="92">
        <v>0</v>
      </c>
      <c r="S68" s="92">
        <v>0</v>
      </c>
      <c r="T68" s="92">
        <v>0</v>
      </c>
      <c r="U68" s="92">
        <v>0</v>
      </c>
      <c r="V68" s="92">
        <v>0</v>
      </c>
      <c r="W68" s="92">
        <v>0</v>
      </c>
      <c r="X68" s="92">
        <v>267.90698400000002</v>
      </c>
      <c r="Y68" s="81" t="s">
        <v>83</v>
      </c>
      <c r="Z68" s="81" t="s">
        <v>83</v>
      </c>
      <c r="AA68" s="21" t="s">
        <v>186</v>
      </c>
      <c r="AC68" s="95"/>
      <c r="AF68" s="87"/>
      <c r="AG68" s="87"/>
    </row>
    <row r="69" spans="1:33" x14ac:dyDescent="0.25">
      <c r="A69" s="23">
        <v>66</v>
      </c>
      <c r="B69" s="91" t="s">
        <v>164</v>
      </c>
      <c r="C69" s="92">
        <v>362.39318500000002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362.39318500000002</v>
      </c>
      <c r="M69" s="81" t="s">
        <v>83</v>
      </c>
      <c r="N69" s="81" t="s">
        <v>83</v>
      </c>
      <c r="O69" s="92">
        <v>330.37140500000004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V69" s="92">
        <v>0</v>
      </c>
      <c r="W69" s="92">
        <v>0</v>
      </c>
      <c r="X69" s="92">
        <v>330.37140500000004</v>
      </c>
      <c r="Y69" s="81" t="s">
        <v>83</v>
      </c>
      <c r="Z69" s="81" t="s">
        <v>83</v>
      </c>
      <c r="AA69" s="21">
        <v>411018879</v>
      </c>
      <c r="AC69" s="95"/>
      <c r="AF69" s="87"/>
      <c r="AG69" s="87"/>
    </row>
    <row r="70" spans="1:33" x14ac:dyDescent="0.25">
      <c r="A70" s="23">
        <v>67</v>
      </c>
      <c r="B70" s="19" t="s">
        <v>44</v>
      </c>
      <c r="C70" s="92">
        <v>275.18</v>
      </c>
      <c r="D70" s="92">
        <v>0</v>
      </c>
      <c r="E70" s="92">
        <v>0</v>
      </c>
      <c r="F70" s="92">
        <v>0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275.18</v>
      </c>
      <c r="M70" s="92">
        <v>275.18</v>
      </c>
      <c r="N70" s="92">
        <v>464.77199999999999</v>
      </c>
      <c r="O70" s="92">
        <v>360.65</v>
      </c>
      <c r="P70" s="92">
        <v>0</v>
      </c>
      <c r="Q70" s="92">
        <v>0</v>
      </c>
      <c r="R70" s="92">
        <v>0</v>
      </c>
      <c r="S70" s="92">
        <v>0</v>
      </c>
      <c r="T70" s="92">
        <v>0</v>
      </c>
      <c r="U70" s="92">
        <v>0</v>
      </c>
      <c r="V70" s="92">
        <v>0</v>
      </c>
      <c r="W70" s="92">
        <v>0</v>
      </c>
      <c r="X70" s="92">
        <v>360.65</v>
      </c>
      <c r="Y70" s="92">
        <v>360.65</v>
      </c>
      <c r="Z70" s="92">
        <v>8.9</v>
      </c>
      <c r="AA70" s="129">
        <v>7704472891</v>
      </c>
      <c r="AC70" s="95"/>
      <c r="AF70" s="87"/>
      <c r="AG70" s="87"/>
    </row>
    <row r="71" spans="1:33" x14ac:dyDescent="0.25">
      <c r="A71" s="23">
        <v>68</v>
      </c>
      <c r="B71" s="91" t="s">
        <v>211</v>
      </c>
      <c r="C71" s="92">
        <v>264.84929199999999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264.84929199999999</v>
      </c>
      <c r="M71" s="81" t="s">
        <v>83</v>
      </c>
      <c r="N71" s="81" t="s">
        <v>83</v>
      </c>
      <c r="O71" s="92">
        <v>224.50135999999998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V71" s="92">
        <v>0</v>
      </c>
      <c r="W71" s="92">
        <v>0</v>
      </c>
      <c r="X71" s="92">
        <v>224.50135999999998</v>
      </c>
      <c r="Y71" s="81" t="s">
        <v>83</v>
      </c>
      <c r="Z71" s="81" t="s">
        <v>83</v>
      </c>
      <c r="AA71" s="21" t="s">
        <v>212</v>
      </c>
      <c r="AC71" s="95"/>
      <c r="AF71" s="87"/>
      <c r="AG71" s="87"/>
    </row>
    <row r="72" spans="1:33" x14ac:dyDescent="0.25">
      <c r="A72" s="23">
        <v>69</v>
      </c>
      <c r="B72" s="91" t="s">
        <v>191</v>
      </c>
      <c r="C72" s="92">
        <v>264.522424</v>
      </c>
      <c r="D72" s="92">
        <v>0</v>
      </c>
      <c r="E72" s="92">
        <v>0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264.522424</v>
      </c>
      <c r="M72" s="81" t="s">
        <v>83</v>
      </c>
      <c r="N72" s="81" t="s">
        <v>83</v>
      </c>
      <c r="O72" s="92">
        <v>314.96149300000002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2">
        <v>0</v>
      </c>
      <c r="V72" s="92">
        <v>0</v>
      </c>
      <c r="W72" s="92">
        <v>0</v>
      </c>
      <c r="X72" s="92">
        <v>314.96149300000002</v>
      </c>
      <c r="Y72" s="81" t="s">
        <v>83</v>
      </c>
      <c r="Z72" s="81" t="s">
        <v>83</v>
      </c>
      <c r="AA72" s="21" t="s">
        <v>190</v>
      </c>
      <c r="AC72" s="95"/>
      <c r="AF72" s="87"/>
      <c r="AG72" s="87"/>
    </row>
    <row r="73" spans="1:33" x14ac:dyDescent="0.25">
      <c r="A73" s="23">
        <v>70</v>
      </c>
      <c r="B73" s="91" t="s">
        <v>175</v>
      </c>
      <c r="C73" s="92">
        <v>242.55905799999999</v>
      </c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242.55905799999999</v>
      </c>
      <c r="M73" s="92">
        <v>242.55905799999999</v>
      </c>
      <c r="N73" s="92">
        <v>0</v>
      </c>
      <c r="O73" s="92">
        <v>184.83454900000001</v>
      </c>
      <c r="P73" s="92">
        <v>0</v>
      </c>
      <c r="Q73" s="92">
        <v>0</v>
      </c>
      <c r="R73" s="92">
        <v>0</v>
      </c>
      <c r="S73" s="92">
        <v>0</v>
      </c>
      <c r="T73" s="92">
        <v>0</v>
      </c>
      <c r="U73" s="92">
        <v>0</v>
      </c>
      <c r="V73" s="92">
        <v>0</v>
      </c>
      <c r="W73" s="92">
        <v>0</v>
      </c>
      <c r="X73" s="92">
        <v>184.83454900000001</v>
      </c>
      <c r="Y73" s="92">
        <v>184.83454900000001</v>
      </c>
      <c r="Z73" s="92">
        <v>0</v>
      </c>
      <c r="AA73" s="21" t="s">
        <v>187</v>
      </c>
      <c r="AC73" s="95"/>
      <c r="AF73" s="87"/>
      <c r="AG73" s="87"/>
    </row>
    <row r="74" spans="1:33" x14ac:dyDescent="0.25">
      <c r="A74" s="23">
        <v>71</v>
      </c>
      <c r="B74" s="23" t="s">
        <v>12</v>
      </c>
      <c r="C74" s="92">
        <v>216.22782800000002</v>
      </c>
      <c r="D74" s="92">
        <v>0</v>
      </c>
      <c r="E74" s="92">
        <v>0</v>
      </c>
      <c r="F74" s="92">
        <v>0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216.22782800000002</v>
      </c>
      <c r="M74" s="81" t="s">
        <v>83</v>
      </c>
      <c r="N74" s="81" t="s">
        <v>83</v>
      </c>
      <c r="O74" s="92">
        <v>220.476281</v>
      </c>
      <c r="P74" s="92">
        <v>0</v>
      </c>
      <c r="Q74" s="92">
        <v>0</v>
      </c>
      <c r="R74" s="92">
        <v>0</v>
      </c>
      <c r="S74" s="92">
        <v>0</v>
      </c>
      <c r="T74" s="92">
        <v>0</v>
      </c>
      <c r="U74" s="92">
        <v>0</v>
      </c>
      <c r="V74" s="92">
        <v>0</v>
      </c>
      <c r="W74" s="92">
        <v>0</v>
      </c>
      <c r="X74" s="92">
        <v>220.476281</v>
      </c>
      <c r="Y74" s="81" t="s">
        <v>83</v>
      </c>
      <c r="Z74" s="81" t="s">
        <v>83</v>
      </c>
      <c r="AA74" s="21" t="s">
        <v>188</v>
      </c>
      <c r="AC74" s="95"/>
      <c r="AF74" s="87"/>
      <c r="AG74" s="87"/>
    </row>
    <row r="75" spans="1:33" x14ac:dyDescent="0.25">
      <c r="A75" s="23">
        <v>72</v>
      </c>
      <c r="B75" s="91" t="s">
        <v>213</v>
      </c>
      <c r="C75" s="92">
        <v>204.107777</v>
      </c>
      <c r="D75" s="92">
        <v>0</v>
      </c>
      <c r="E75" s="92">
        <v>0</v>
      </c>
      <c r="F75" s="92">
        <v>0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204.107777</v>
      </c>
      <c r="M75" s="81" t="s">
        <v>83</v>
      </c>
      <c r="N75" s="81" t="s">
        <v>83</v>
      </c>
      <c r="O75" s="92">
        <v>205.10106299999998</v>
      </c>
      <c r="P75" s="92">
        <v>0</v>
      </c>
      <c r="Q75" s="92">
        <v>0</v>
      </c>
      <c r="R75" s="92">
        <v>0</v>
      </c>
      <c r="S75" s="92">
        <v>0</v>
      </c>
      <c r="T75" s="92">
        <v>0</v>
      </c>
      <c r="U75" s="92">
        <v>0</v>
      </c>
      <c r="V75" s="92">
        <v>0</v>
      </c>
      <c r="W75" s="92">
        <v>0</v>
      </c>
      <c r="X75" s="92">
        <v>205.10106299999998</v>
      </c>
      <c r="Y75" s="81" t="s">
        <v>83</v>
      </c>
      <c r="Z75" s="81" t="s">
        <v>83</v>
      </c>
      <c r="AA75" s="21">
        <v>2983010493</v>
      </c>
      <c r="AC75" s="95"/>
      <c r="AF75" s="87"/>
      <c r="AG75" s="87"/>
    </row>
    <row r="76" spans="1:33" x14ac:dyDescent="0.25">
      <c r="A76" s="23">
        <v>73</v>
      </c>
      <c r="B76" s="91" t="s">
        <v>176</v>
      </c>
      <c r="C76" s="92">
        <v>192.45900599999999</v>
      </c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192.45900599999999</v>
      </c>
      <c r="M76" s="81" t="s">
        <v>83</v>
      </c>
      <c r="N76" s="81" t="s">
        <v>83</v>
      </c>
      <c r="O76" s="92">
        <v>243.434335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2">
        <v>0</v>
      </c>
      <c r="V76" s="92">
        <v>0</v>
      </c>
      <c r="W76" s="92">
        <v>0</v>
      </c>
      <c r="X76" s="92">
        <v>243.434335</v>
      </c>
      <c r="Y76" s="81" t="s">
        <v>83</v>
      </c>
      <c r="Z76" s="81" t="s">
        <v>83</v>
      </c>
      <c r="AA76" s="21">
        <v>1901098681</v>
      </c>
      <c r="AC76" s="95"/>
      <c r="AF76" s="87"/>
      <c r="AG76" s="87"/>
    </row>
    <row r="77" spans="1:33" x14ac:dyDescent="0.25">
      <c r="A77" s="23">
        <v>74</v>
      </c>
      <c r="B77" s="91" t="s">
        <v>203</v>
      </c>
      <c r="C77" s="92">
        <v>185.655644</v>
      </c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185.655644</v>
      </c>
      <c r="M77" s="81" t="s">
        <v>83</v>
      </c>
      <c r="N77" s="81" t="s">
        <v>83</v>
      </c>
      <c r="O77" s="92">
        <v>126.56125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2">
        <v>0</v>
      </c>
      <c r="V77" s="92">
        <v>0</v>
      </c>
      <c r="W77" s="92">
        <v>0</v>
      </c>
      <c r="X77" s="92">
        <v>126.56125</v>
      </c>
      <c r="Y77" s="81" t="s">
        <v>83</v>
      </c>
      <c r="Z77" s="81" t="s">
        <v>83</v>
      </c>
      <c r="AA77" s="21" t="s">
        <v>189</v>
      </c>
      <c r="AC77" s="95"/>
      <c r="AF77" s="87"/>
      <c r="AG77" s="87"/>
    </row>
    <row r="78" spans="1:33" x14ac:dyDescent="0.25">
      <c r="A78" s="23">
        <v>75</v>
      </c>
      <c r="B78" s="19" t="s">
        <v>195</v>
      </c>
      <c r="C78" s="92">
        <v>172.357</v>
      </c>
      <c r="D78" s="92">
        <v>151.06899999999999</v>
      </c>
      <c r="E78" s="92">
        <v>151.06899999999999</v>
      </c>
      <c r="F78" s="92">
        <v>105.72799999999999</v>
      </c>
      <c r="G78" s="92">
        <v>21.288</v>
      </c>
      <c r="H78" s="92">
        <v>21.288</v>
      </c>
      <c r="I78" s="92">
        <v>19.268000000000001</v>
      </c>
      <c r="J78" s="92">
        <v>0</v>
      </c>
      <c r="K78" s="92">
        <v>0</v>
      </c>
      <c r="L78" s="92">
        <v>0</v>
      </c>
      <c r="M78" s="92">
        <v>0</v>
      </c>
      <c r="N78" s="81">
        <v>0</v>
      </c>
      <c r="O78" s="92">
        <v>133.37200000000001</v>
      </c>
      <c r="P78" s="92">
        <v>125.604</v>
      </c>
      <c r="Q78" s="92">
        <v>125.604</v>
      </c>
      <c r="R78" s="92">
        <v>98.623999999999995</v>
      </c>
      <c r="S78" s="92">
        <v>7.7679999999999998</v>
      </c>
      <c r="T78" s="92">
        <v>7.7679999999999998</v>
      </c>
      <c r="U78" s="92">
        <v>7.4089999999999998</v>
      </c>
      <c r="V78" s="92">
        <v>0</v>
      </c>
      <c r="W78" s="92">
        <v>0</v>
      </c>
      <c r="X78" s="81">
        <v>0</v>
      </c>
      <c r="Y78" s="81">
        <v>0</v>
      </c>
      <c r="Z78" s="81">
        <v>0</v>
      </c>
      <c r="AA78" s="21" t="s">
        <v>196</v>
      </c>
      <c r="AB78" s="79"/>
      <c r="AC78" s="95"/>
      <c r="AF78" s="87"/>
      <c r="AG78" s="87"/>
    </row>
    <row r="79" spans="1:33" x14ac:dyDescent="0.25">
      <c r="A79" s="23">
        <v>76</v>
      </c>
      <c r="B79" s="91" t="s">
        <v>210</v>
      </c>
      <c r="C79" s="92">
        <v>172.08172300000001</v>
      </c>
      <c r="D79" s="92">
        <v>0</v>
      </c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172.08172300000001</v>
      </c>
      <c r="M79" s="81" t="s">
        <v>83</v>
      </c>
      <c r="N79" s="81" t="s">
        <v>83</v>
      </c>
      <c r="O79" s="92">
        <v>75.588977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75.588977</v>
      </c>
      <c r="Y79" s="81" t="s">
        <v>83</v>
      </c>
      <c r="Z79" s="81" t="s">
        <v>83</v>
      </c>
      <c r="AA79" s="21">
        <v>4909131840</v>
      </c>
      <c r="AC79" s="95"/>
      <c r="AF79" s="87"/>
      <c r="AG79" s="87"/>
    </row>
    <row r="80" spans="1:33" x14ac:dyDescent="0.25">
      <c r="A80" s="23">
        <v>77</v>
      </c>
      <c r="B80" s="91" t="s">
        <v>40</v>
      </c>
      <c r="C80" s="92">
        <v>161.98292000000001</v>
      </c>
      <c r="D80" s="92">
        <v>0</v>
      </c>
      <c r="E80" s="92">
        <v>0</v>
      </c>
      <c r="F80" s="92">
        <v>0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161.98292000000001</v>
      </c>
      <c r="M80" s="92">
        <v>160.17621</v>
      </c>
      <c r="N80" s="92">
        <v>20.262790000000003</v>
      </c>
      <c r="O80" s="92">
        <v>151.53531000000001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92">
        <v>0</v>
      </c>
      <c r="W80" s="92">
        <v>0</v>
      </c>
      <c r="X80" s="92">
        <v>151.53531000000001</v>
      </c>
      <c r="Y80" s="92">
        <v>141.84017</v>
      </c>
      <c r="Z80" s="92">
        <v>2.8998000000000004</v>
      </c>
      <c r="AA80" s="21">
        <v>1435296482</v>
      </c>
      <c r="AC80" s="95"/>
      <c r="AF80" s="87"/>
      <c r="AG80" s="87"/>
    </row>
    <row r="81" spans="1:33" x14ac:dyDescent="0.25">
      <c r="A81" s="23">
        <v>78</v>
      </c>
      <c r="B81" s="91" t="s">
        <v>209</v>
      </c>
      <c r="C81" s="92">
        <v>135.48026999999999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135.48026999999999</v>
      </c>
      <c r="M81" s="81" t="s">
        <v>83</v>
      </c>
      <c r="N81" s="81" t="s">
        <v>83</v>
      </c>
      <c r="O81" s="92">
        <v>85.304254999999998</v>
      </c>
      <c r="P81" s="92">
        <v>0</v>
      </c>
      <c r="Q81" s="92">
        <v>0</v>
      </c>
      <c r="R81" s="92">
        <v>0</v>
      </c>
      <c r="S81" s="92">
        <v>0</v>
      </c>
      <c r="T81" s="92">
        <v>0</v>
      </c>
      <c r="U81" s="92">
        <v>0</v>
      </c>
      <c r="V81" s="92">
        <v>0</v>
      </c>
      <c r="W81" s="92">
        <v>0</v>
      </c>
      <c r="X81" s="81">
        <v>85.304254999999998</v>
      </c>
      <c r="Y81" s="81" t="s">
        <v>83</v>
      </c>
      <c r="Z81" s="81" t="s">
        <v>83</v>
      </c>
      <c r="AA81" s="21">
        <v>7901550330</v>
      </c>
      <c r="AC81" s="95"/>
      <c r="AF81" s="87"/>
      <c r="AG81" s="87"/>
    </row>
    <row r="82" spans="1:33" x14ac:dyDescent="0.25">
      <c r="A82" s="23">
        <v>79</v>
      </c>
      <c r="B82" s="91" t="s">
        <v>50</v>
      </c>
      <c r="C82" s="92">
        <v>96.486000000000004</v>
      </c>
      <c r="D82" s="92">
        <v>95.022000000000006</v>
      </c>
      <c r="E82" s="92">
        <v>26.664999999999999</v>
      </c>
      <c r="F82" s="92">
        <v>19.381</v>
      </c>
      <c r="G82" s="92">
        <v>1.464</v>
      </c>
      <c r="H82" s="92">
        <v>0.23499999999999999</v>
      </c>
      <c r="I82" s="92">
        <v>0.23499999999999999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76.093000000000004</v>
      </c>
      <c r="P82" s="92">
        <v>74.433000000000007</v>
      </c>
      <c r="Q82" s="92">
        <v>22.65</v>
      </c>
      <c r="R82" s="92">
        <v>17.949000000000002</v>
      </c>
      <c r="S82" s="92">
        <v>1.66</v>
      </c>
      <c r="T82" s="92">
        <v>4.4999999999999998E-2</v>
      </c>
      <c r="U82" s="92">
        <v>4.4999999999999998E-2</v>
      </c>
      <c r="V82" s="92">
        <v>0</v>
      </c>
      <c r="W82" s="92">
        <v>0</v>
      </c>
      <c r="X82" s="92">
        <v>0</v>
      </c>
      <c r="Y82" s="92">
        <v>0</v>
      </c>
      <c r="Z82" s="92">
        <v>0</v>
      </c>
      <c r="AA82" s="21">
        <v>2465260220</v>
      </c>
      <c r="AC82" s="95"/>
      <c r="AF82" s="87"/>
      <c r="AG82" s="87"/>
    </row>
    <row r="83" spans="1:33" x14ac:dyDescent="0.25">
      <c r="A83" s="23">
        <v>80</v>
      </c>
      <c r="B83" s="91" t="s">
        <v>165</v>
      </c>
      <c r="C83" s="92">
        <v>28.382999999999999</v>
      </c>
      <c r="D83" s="92">
        <v>0</v>
      </c>
      <c r="E83" s="92">
        <v>0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28.382999999999999</v>
      </c>
      <c r="M83" s="92">
        <v>27.902000000000001</v>
      </c>
      <c r="N83" s="92">
        <v>0</v>
      </c>
      <c r="O83" s="92">
        <v>31.350999999999999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31.350999999999999</v>
      </c>
      <c r="Y83" s="92">
        <v>30.669</v>
      </c>
      <c r="Z83" s="92">
        <v>0</v>
      </c>
      <c r="AA83" s="21">
        <v>1824002590</v>
      </c>
      <c r="AC83" s="95"/>
      <c r="AF83" s="87"/>
      <c r="AG83" s="87"/>
    </row>
    <row r="84" spans="1:33" x14ac:dyDescent="0.25">
      <c r="B84" s="78" t="s">
        <v>218</v>
      </c>
      <c r="AF84" s="87"/>
    </row>
    <row r="85" spans="1:33" x14ac:dyDescent="0.25">
      <c r="B85" s="90" t="s">
        <v>244</v>
      </c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AA85"/>
      <c r="AB85"/>
    </row>
    <row r="86" spans="1:33" x14ac:dyDescent="0.25">
      <c r="B86" t="s">
        <v>258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AA86"/>
      <c r="AB86"/>
    </row>
    <row r="87" spans="1:33" x14ac:dyDescent="0.25">
      <c r="B87" s="77" t="s">
        <v>255</v>
      </c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AA87"/>
      <c r="AB87"/>
    </row>
    <row r="88" spans="1:33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AA88"/>
      <c r="AB88"/>
    </row>
    <row r="89" spans="1:33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AA89"/>
      <c r="AB89"/>
    </row>
    <row r="90" spans="1:33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AA90"/>
      <c r="AB90"/>
    </row>
    <row r="91" spans="1:33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AA91"/>
      <c r="AB91"/>
    </row>
    <row r="92" spans="1:33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AA92"/>
      <c r="AB92"/>
    </row>
    <row r="93" spans="1:33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AA93"/>
      <c r="AB93"/>
    </row>
    <row r="94" spans="1:33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AA94"/>
      <c r="AB94"/>
    </row>
    <row r="95" spans="1:33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AA95"/>
      <c r="AB95"/>
    </row>
    <row r="96" spans="1:33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AA96"/>
      <c r="AB96"/>
    </row>
    <row r="97" spans="3:28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AA97"/>
      <c r="AB97"/>
    </row>
    <row r="98" spans="3:28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AA98"/>
      <c r="AB98"/>
    </row>
    <row r="99" spans="3:28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AA99"/>
      <c r="AB99"/>
    </row>
    <row r="100" spans="3:28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AA100"/>
      <c r="AB100"/>
    </row>
    <row r="101" spans="3:28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AA101"/>
      <c r="AB101"/>
    </row>
    <row r="102" spans="3:28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AA102"/>
      <c r="AB102"/>
    </row>
    <row r="103" spans="3:28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AA103"/>
      <c r="AB103"/>
    </row>
    <row r="104" spans="3:28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AA104"/>
      <c r="AB104"/>
    </row>
    <row r="105" spans="3:28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AA105"/>
      <c r="AB105"/>
    </row>
    <row r="106" spans="3:28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AA106"/>
      <c r="AB106"/>
    </row>
    <row r="107" spans="3:28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AA107"/>
      <c r="AB107"/>
    </row>
    <row r="108" spans="3:28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AA108"/>
      <c r="AB108"/>
    </row>
    <row r="109" spans="3:28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AA109"/>
      <c r="AB109"/>
    </row>
    <row r="110" spans="3:28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AA110"/>
      <c r="AB110"/>
    </row>
    <row r="111" spans="3:28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AA111"/>
      <c r="AB111"/>
    </row>
    <row r="112" spans="3:28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AA112"/>
      <c r="AB112"/>
    </row>
    <row r="113" spans="3:28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AA113"/>
      <c r="AB113"/>
    </row>
    <row r="114" spans="3:28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AA114"/>
      <c r="AB114"/>
    </row>
    <row r="115" spans="3:28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AA115"/>
      <c r="AB115"/>
    </row>
    <row r="116" spans="3:28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AA116"/>
      <c r="AB116"/>
    </row>
    <row r="117" spans="3:28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AA117"/>
      <c r="AB117"/>
    </row>
    <row r="118" spans="3:28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AA118"/>
      <c r="AB118"/>
    </row>
    <row r="119" spans="3:28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AA119"/>
      <c r="AB119"/>
    </row>
    <row r="120" spans="3:28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AA120"/>
      <c r="AB120"/>
    </row>
    <row r="121" spans="3:28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AA121"/>
      <c r="AB121"/>
    </row>
    <row r="122" spans="3:28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AA122"/>
      <c r="AB122"/>
    </row>
    <row r="123" spans="3:28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AA123"/>
      <c r="AB123"/>
    </row>
    <row r="124" spans="3:28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AA124"/>
      <c r="AB124"/>
    </row>
    <row r="125" spans="3:28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AA125"/>
      <c r="AB125"/>
    </row>
    <row r="126" spans="3:28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AA126"/>
      <c r="AB126"/>
    </row>
    <row r="127" spans="3:28" x14ac:dyDescent="0.25"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AA127"/>
      <c r="AB127"/>
    </row>
    <row r="128" spans="3:28" x14ac:dyDescent="0.25"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AA128"/>
      <c r="AB128"/>
    </row>
    <row r="129" spans="3:28" x14ac:dyDescent="0.25"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AA129"/>
      <c r="AB129"/>
    </row>
    <row r="130" spans="3:28" x14ac:dyDescent="0.25"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AA130"/>
      <c r="AB130"/>
    </row>
    <row r="131" spans="3:28" x14ac:dyDescent="0.25"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AA131"/>
      <c r="AB131"/>
    </row>
    <row r="132" spans="3:28" x14ac:dyDescent="0.25"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AA132"/>
      <c r="AB132"/>
    </row>
  </sheetData>
  <autoFilter ref="A3:AT86" xr:uid="{D1D7F676-2742-4510-9E11-ABC3A54A5428}">
    <sortState xmlns:xlrd2="http://schemas.microsoft.com/office/spreadsheetml/2017/richdata2" ref="A5:AT87">
      <sortCondition descending="1" ref="C3:C86"/>
    </sortState>
  </autoFilter>
  <mergeCells count="4">
    <mergeCell ref="C2:N2"/>
    <mergeCell ref="O2:Z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sheetPr codeName="Лист20"/>
  <dimension ref="A1:J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89.85546875" customWidth="1"/>
    <col min="3" max="3" width="12.28515625" style="11" customWidth="1"/>
    <col min="4" max="4" width="11.5703125" style="11" customWidth="1"/>
    <col min="5" max="5" width="11.28515625" bestFit="1" customWidth="1"/>
    <col min="6" max="6" width="11" bestFit="1" customWidth="1"/>
    <col min="7" max="7" width="11.28515625" bestFit="1" customWidth="1"/>
    <col min="9" max="10" width="9.5703125" bestFit="1" customWidth="1"/>
  </cols>
  <sheetData>
    <row r="1" spans="1:10" x14ac:dyDescent="0.25">
      <c r="A1" s="21" t="s">
        <v>246</v>
      </c>
      <c r="B1" s="34"/>
      <c r="C1" s="48"/>
      <c r="D1" s="48"/>
    </row>
    <row r="2" spans="1:10" ht="56.25" x14ac:dyDescent="0.25">
      <c r="A2" s="50" t="s">
        <v>220</v>
      </c>
      <c r="B2" s="50" t="s">
        <v>0</v>
      </c>
      <c r="C2" s="52" t="s">
        <v>247</v>
      </c>
      <c r="D2" s="52" t="s">
        <v>146</v>
      </c>
      <c r="E2" t="s">
        <v>155</v>
      </c>
    </row>
    <row r="3" spans="1:10" x14ac:dyDescent="0.25">
      <c r="A3" s="23">
        <v>1</v>
      </c>
      <c r="B3" s="23" t="s">
        <v>17</v>
      </c>
      <c r="C3" s="94">
        <v>3438.3209999999999</v>
      </c>
      <c r="D3" s="94">
        <v>3391.48</v>
      </c>
      <c r="E3">
        <v>2310981029</v>
      </c>
    </row>
    <row r="4" spans="1:10" x14ac:dyDescent="0.25">
      <c r="A4" s="23">
        <v>2</v>
      </c>
      <c r="B4" s="23" t="s">
        <v>54</v>
      </c>
      <c r="C4" s="94">
        <v>2940.3541290000003</v>
      </c>
      <c r="D4" s="94">
        <v>2394.471</v>
      </c>
      <c r="E4">
        <v>4205271785</v>
      </c>
      <c r="I4" s="86"/>
      <c r="J4" s="86"/>
    </row>
    <row r="5" spans="1:10" x14ac:dyDescent="0.25">
      <c r="A5" s="23">
        <v>3</v>
      </c>
      <c r="B5" s="23" t="s">
        <v>35</v>
      </c>
      <c r="C5" s="94">
        <v>2616.7979999999998</v>
      </c>
      <c r="D5" s="94">
        <v>2272.6529999999998</v>
      </c>
      <c r="E5">
        <v>1831045838</v>
      </c>
      <c r="I5" s="86"/>
      <c r="J5" s="86"/>
    </row>
    <row r="6" spans="1:10" x14ac:dyDescent="0.25">
      <c r="A6" s="23">
        <v>4</v>
      </c>
      <c r="B6" s="23" t="s">
        <v>69</v>
      </c>
      <c r="C6" s="94">
        <v>2441.7530000000002</v>
      </c>
      <c r="D6" s="94">
        <v>481.76900000000001</v>
      </c>
      <c r="E6">
        <v>7716748537</v>
      </c>
      <c r="I6" s="86"/>
      <c r="J6" s="86"/>
    </row>
    <row r="7" spans="1:10" x14ac:dyDescent="0.25">
      <c r="A7" s="23">
        <v>5</v>
      </c>
      <c r="B7" s="23" t="s">
        <v>27</v>
      </c>
      <c r="C7" s="94">
        <v>2228.4507209999997</v>
      </c>
      <c r="D7" s="94">
        <v>1956.9330400000001</v>
      </c>
      <c r="E7">
        <v>6164072742</v>
      </c>
      <c r="I7" s="86"/>
      <c r="J7" s="86"/>
    </row>
    <row r="8" spans="1:10" x14ac:dyDescent="0.25">
      <c r="A8" s="23">
        <v>6</v>
      </c>
      <c r="B8" s="23" t="s">
        <v>60</v>
      </c>
      <c r="C8" s="94">
        <v>2156.1729999999998</v>
      </c>
      <c r="D8" s="94">
        <v>1559.9110000000001</v>
      </c>
      <c r="E8">
        <v>7704784072</v>
      </c>
      <c r="I8" s="86"/>
      <c r="J8" s="86"/>
    </row>
    <row r="9" spans="1:10" x14ac:dyDescent="0.25">
      <c r="A9" s="23">
        <v>7</v>
      </c>
      <c r="B9" s="23" t="s">
        <v>38</v>
      </c>
      <c r="C9" s="94">
        <v>2133.7289999999998</v>
      </c>
      <c r="D9" s="94">
        <v>1912.675</v>
      </c>
      <c r="E9">
        <v>2130058291</v>
      </c>
      <c r="I9" s="86"/>
      <c r="J9" s="86"/>
    </row>
    <row r="10" spans="1:10" x14ac:dyDescent="0.25">
      <c r="A10" s="23">
        <v>8</v>
      </c>
      <c r="B10" s="23" t="s">
        <v>18</v>
      </c>
      <c r="C10" s="94">
        <v>2131.1582999999996</v>
      </c>
      <c r="D10" s="94">
        <v>2016.6768999999999</v>
      </c>
      <c r="E10">
        <v>9102023109</v>
      </c>
      <c r="I10" s="86"/>
      <c r="J10" s="86"/>
    </row>
    <row r="11" spans="1:10" x14ac:dyDescent="0.25">
      <c r="A11" s="23">
        <v>9</v>
      </c>
      <c r="B11" s="23" t="s">
        <v>30</v>
      </c>
      <c r="C11" s="94">
        <v>1750.1375700000001</v>
      </c>
      <c r="D11" s="94">
        <v>1744.1701699999999</v>
      </c>
      <c r="E11">
        <v>6671118019</v>
      </c>
      <c r="I11" s="86"/>
      <c r="J11" s="86"/>
    </row>
    <row r="12" spans="1:10" x14ac:dyDescent="0.25">
      <c r="A12" s="23">
        <v>10</v>
      </c>
      <c r="B12" s="23" t="s">
        <v>23</v>
      </c>
      <c r="C12" s="94">
        <v>1713.116</v>
      </c>
      <c r="D12" s="94">
        <v>1335.405</v>
      </c>
      <c r="E12">
        <v>5321059541</v>
      </c>
      <c r="I12" s="86"/>
      <c r="J12" s="86"/>
    </row>
    <row r="13" spans="1:10" x14ac:dyDescent="0.25">
      <c r="A13" s="23">
        <v>11</v>
      </c>
      <c r="B13" s="23" t="s">
        <v>84</v>
      </c>
      <c r="C13" s="94">
        <v>1692.105648</v>
      </c>
      <c r="D13" s="94">
        <v>2374.7051540000002</v>
      </c>
      <c r="E13">
        <v>7715825027</v>
      </c>
      <c r="I13" s="86"/>
      <c r="J13" s="86"/>
    </row>
    <row r="14" spans="1:10" x14ac:dyDescent="0.25">
      <c r="A14" s="23">
        <v>12</v>
      </c>
      <c r="B14" s="23" t="s">
        <v>24</v>
      </c>
      <c r="C14" s="94">
        <v>1460.473</v>
      </c>
      <c r="D14" s="94">
        <v>1462.138375</v>
      </c>
      <c r="E14">
        <v>5406570716</v>
      </c>
      <c r="I14" s="86"/>
      <c r="J14" s="86"/>
    </row>
    <row r="15" spans="1:10" x14ac:dyDescent="0.25">
      <c r="A15" s="23">
        <v>13</v>
      </c>
      <c r="B15" s="23" t="s">
        <v>39</v>
      </c>
      <c r="C15" s="94">
        <v>1341.818</v>
      </c>
      <c r="D15" s="94">
        <v>1315.6690000000001</v>
      </c>
      <c r="E15">
        <v>8601042850</v>
      </c>
      <c r="I15" s="86"/>
      <c r="J15" s="86"/>
    </row>
    <row r="16" spans="1:10" x14ac:dyDescent="0.25">
      <c r="A16" s="23">
        <v>14</v>
      </c>
      <c r="B16" s="23" t="s">
        <v>204</v>
      </c>
      <c r="C16" s="94">
        <v>1246.7595625499998</v>
      </c>
      <c r="D16" s="94">
        <v>1155.2944639999998</v>
      </c>
      <c r="E16">
        <v>2221171632</v>
      </c>
      <c r="I16" s="86"/>
      <c r="J16" s="86"/>
    </row>
    <row r="17" spans="1:10" x14ac:dyDescent="0.25">
      <c r="A17" s="23">
        <v>15</v>
      </c>
      <c r="B17" s="23" t="s">
        <v>32</v>
      </c>
      <c r="C17" s="107">
        <v>1191.4169999999999</v>
      </c>
      <c r="D17" s="94">
        <v>1139.972</v>
      </c>
      <c r="E17">
        <v>2634091033</v>
      </c>
      <c r="I17" s="86"/>
      <c r="J17" s="86"/>
    </row>
    <row r="18" spans="1:10" x14ac:dyDescent="0.25">
      <c r="A18" s="23">
        <v>16</v>
      </c>
      <c r="B18" s="23" t="s">
        <v>7</v>
      </c>
      <c r="C18" s="107">
        <v>1162.8640330000001</v>
      </c>
      <c r="D18" s="94">
        <v>972.28903300000002</v>
      </c>
      <c r="E18">
        <v>2901204067</v>
      </c>
      <c r="I18" s="86"/>
      <c r="J18" s="86"/>
    </row>
    <row r="19" spans="1:10" x14ac:dyDescent="0.25">
      <c r="A19" s="23">
        <v>17</v>
      </c>
      <c r="B19" s="23" t="s">
        <v>21</v>
      </c>
      <c r="C19" s="107">
        <v>1131.7966000000001</v>
      </c>
      <c r="D19" s="94">
        <v>758.94060000000002</v>
      </c>
      <c r="E19">
        <v>4824047100</v>
      </c>
      <c r="I19" s="86"/>
      <c r="J19" s="86"/>
    </row>
    <row r="20" spans="1:10" x14ac:dyDescent="0.25">
      <c r="A20" s="23">
        <v>18</v>
      </c>
      <c r="B20" s="23" t="s">
        <v>10</v>
      </c>
      <c r="C20" s="107">
        <v>1128.5329999999999</v>
      </c>
      <c r="D20" s="94">
        <v>1007.246</v>
      </c>
      <c r="E20">
        <v>3525251257</v>
      </c>
      <c r="I20" s="86"/>
      <c r="J20" s="86"/>
    </row>
    <row r="21" spans="1:10" x14ac:dyDescent="0.25">
      <c r="A21" s="23">
        <v>19</v>
      </c>
      <c r="B21" s="23" t="s">
        <v>166</v>
      </c>
      <c r="C21" s="107">
        <v>1113.604</v>
      </c>
      <c r="D21" s="94">
        <v>947.77499999999998</v>
      </c>
      <c r="E21" t="s">
        <v>167</v>
      </c>
      <c r="I21" s="86"/>
      <c r="J21" s="86"/>
    </row>
    <row r="22" spans="1:10" x14ac:dyDescent="0.25">
      <c r="A22" s="23">
        <v>20</v>
      </c>
      <c r="B22" s="19" t="s">
        <v>22</v>
      </c>
      <c r="C22" s="107">
        <v>1098.279906</v>
      </c>
      <c r="D22" s="94">
        <v>1037.3692619999999</v>
      </c>
      <c r="E22" s="97" t="s">
        <v>136</v>
      </c>
      <c r="I22" s="86"/>
      <c r="J22" s="86"/>
    </row>
    <row r="23" spans="1:10" x14ac:dyDescent="0.25">
      <c r="A23" s="23">
        <v>21</v>
      </c>
      <c r="B23" s="23" t="s">
        <v>13</v>
      </c>
      <c r="C23" s="107">
        <v>1035.923</v>
      </c>
      <c r="D23" s="94">
        <v>975.80799999999999</v>
      </c>
      <c r="E23">
        <v>3801990027</v>
      </c>
      <c r="I23" s="86"/>
      <c r="J23" s="86"/>
    </row>
    <row r="24" spans="1:10" x14ac:dyDescent="0.25">
      <c r="A24" s="23">
        <v>22</v>
      </c>
      <c r="B24" s="23" t="s">
        <v>161</v>
      </c>
      <c r="C24" s="107">
        <v>1023.89211</v>
      </c>
      <c r="D24" s="94">
        <v>619.32159000000001</v>
      </c>
      <c r="E24">
        <v>6952000911</v>
      </c>
      <c r="I24" s="86"/>
      <c r="J24" s="86"/>
    </row>
    <row r="25" spans="1:10" x14ac:dyDescent="0.25">
      <c r="A25" s="23">
        <v>23</v>
      </c>
      <c r="B25" s="23" t="s">
        <v>158</v>
      </c>
      <c r="C25" s="107">
        <v>941.15461500000004</v>
      </c>
      <c r="D25" s="94">
        <v>880.91300000000001</v>
      </c>
      <c r="E25">
        <v>3328999318</v>
      </c>
      <c r="G25" s="11"/>
      <c r="H25" s="11"/>
      <c r="I25" s="86"/>
      <c r="J25" s="86"/>
    </row>
    <row r="26" spans="1:10" x14ac:dyDescent="0.25">
      <c r="A26" s="23">
        <v>24</v>
      </c>
      <c r="B26" s="23" t="s">
        <v>157</v>
      </c>
      <c r="C26" s="107">
        <v>927.71699999999998</v>
      </c>
      <c r="D26" s="94">
        <v>740.61099999999999</v>
      </c>
      <c r="E26">
        <v>5038072003</v>
      </c>
      <c r="I26" s="86"/>
      <c r="J26" s="86"/>
    </row>
    <row r="27" spans="1:10" x14ac:dyDescent="0.25">
      <c r="A27" s="23">
        <v>25</v>
      </c>
      <c r="B27" s="23" t="s">
        <v>68</v>
      </c>
      <c r="C27" s="107">
        <v>804.43027199999995</v>
      </c>
      <c r="D27" s="94">
        <v>934.9944549999999</v>
      </c>
      <c r="E27" t="s">
        <v>132</v>
      </c>
      <c r="I27" s="86"/>
      <c r="J27" s="86"/>
    </row>
    <row r="28" spans="1:10" x14ac:dyDescent="0.25">
      <c r="A28" s="23">
        <v>26</v>
      </c>
      <c r="B28" s="23" t="s">
        <v>160</v>
      </c>
      <c r="C28" s="94">
        <v>784.673</v>
      </c>
      <c r="D28" s="94">
        <v>772.60400000000004</v>
      </c>
      <c r="E28">
        <v>3666144160</v>
      </c>
      <c r="I28" s="86"/>
      <c r="J28" s="86"/>
    </row>
    <row r="29" spans="1:10" x14ac:dyDescent="0.25">
      <c r="A29" s="23">
        <v>27</v>
      </c>
      <c r="B29" s="23" t="s">
        <v>59</v>
      </c>
      <c r="C29" s="94">
        <v>765.52200000000005</v>
      </c>
      <c r="D29" s="94">
        <v>318.64999999999998</v>
      </c>
      <c r="E29" t="s">
        <v>197</v>
      </c>
      <c r="I29" s="86"/>
      <c r="J29" s="86"/>
    </row>
    <row r="30" spans="1:10" x14ac:dyDescent="0.25">
      <c r="A30" s="23">
        <v>28</v>
      </c>
      <c r="B30" s="23" t="s">
        <v>47</v>
      </c>
      <c r="C30" s="94">
        <v>659.13599999999997</v>
      </c>
      <c r="D30" s="94">
        <v>488.53</v>
      </c>
      <c r="E30">
        <v>5407487242</v>
      </c>
      <c r="I30" s="86"/>
      <c r="J30" s="86"/>
    </row>
    <row r="31" spans="1:10" x14ac:dyDescent="0.25">
      <c r="A31" s="23">
        <v>29</v>
      </c>
      <c r="B31" s="23" t="s">
        <v>199</v>
      </c>
      <c r="C31" s="94">
        <v>643.28899999999999</v>
      </c>
      <c r="D31" s="94">
        <v>523.14637850150041</v>
      </c>
      <c r="E31" t="s">
        <v>200</v>
      </c>
      <c r="I31" s="86"/>
      <c r="J31" s="86"/>
    </row>
    <row r="32" spans="1:10" x14ac:dyDescent="0.25">
      <c r="A32" s="23">
        <v>30</v>
      </c>
      <c r="B32" s="23" t="s">
        <v>66</v>
      </c>
      <c r="C32" s="94">
        <v>642.83399999999995</v>
      </c>
      <c r="D32" s="94">
        <v>600.94799999999998</v>
      </c>
      <c r="E32">
        <v>4205219217</v>
      </c>
      <c r="I32" s="86"/>
      <c r="J32" s="86"/>
    </row>
    <row r="33" spans="1:5" x14ac:dyDescent="0.25">
      <c r="A33" s="23">
        <v>31</v>
      </c>
      <c r="B33" s="23" t="s">
        <v>263</v>
      </c>
      <c r="C33" s="94">
        <v>630.125</v>
      </c>
      <c r="D33" s="94">
        <v>522.52300000000002</v>
      </c>
      <c r="E33">
        <v>7702820127</v>
      </c>
    </row>
    <row r="34" spans="1:5" x14ac:dyDescent="0.25">
      <c r="A34" s="23">
        <v>32</v>
      </c>
      <c r="B34" s="23" t="s">
        <v>214</v>
      </c>
      <c r="C34" s="94">
        <v>618.44133399999998</v>
      </c>
      <c r="D34" s="94">
        <v>619.44534499999997</v>
      </c>
      <c r="E34">
        <v>7204137581</v>
      </c>
    </row>
    <row r="35" spans="1:5" x14ac:dyDescent="0.25">
      <c r="A35" s="23">
        <v>33</v>
      </c>
      <c r="B35" s="23" t="s">
        <v>8</v>
      </c>
      <c r="C35" s="94">
        <v>617.56700000000001</v>
      </c>
      <c r="D35" s="94">
        <v>594.45699999999999</v>
      </c>
      <c r="E35">
        <v>3015028318</v>
      </c>
    </row>
    <row r="36" spans="1:5" x14ac:dyDescent="0.25">
      <c r="A36" s="23">
        <v>34</v>
      </c>
      <c r="B36" s="23" t="s">
        <v>45</v>
      </c>
      <c r="C36" s="94">
        <v>571.6022964</v>
      </c>
      <c r="D36" s="94">
        <v>368.37496000000004</v>
      </c>
      <c r="E36">
        <v>5407973316</v>
      </c>
    </row>
    <row r="37" spans="1:5" x14ac:dyDescent="0.25">
      <c r="A37" s="23">
        <v>35</v>
      </c>
      <c r="B37" s="23" t="s">
        <v>162</v>
      </c>
      <c r="C37" s="94">
        <v>544.13717199999996</v>
      </c>
      <c r="D37" s="94">
        <v>543.39060300000006</v>
      </c>
      <c r="E37">
        <v>3728015495</v>
      </c>
    </row>
    <row r="38" spans="1:5" x14ac:dyDescent="0.25">
      <c r="A38" s="23">
        <v>36</v>
      </c>
      <c r="B38" s="23" t="s">
        <v>163</v>
      </c>
      <c r="C38" s="94">
        <v>484.91636999999997</v>
      </c>
      <c r="D38" s="94">
        <v>478.29700000000003</v>
      </c>
      <c r="E38">
        <v>6450939546</v>
      </c>
    </row>
    <row r="39" spans="1:5" x14ac:dyDescent="0.25">
      <c r="A39" s="23">
        <v>37</v>
      </c>
      <c r="B39" s="91" t="s">
        <v>48</v>
      </c>
      <c r="C39" s="94">
        <v>476.00099999999998</v>
      </c>
      <c r="D39" s="94">
        <v>333.51799999999997</v>
      </c>
      <c r="E39">
        <v>7733812126</v>
      </c>
    </row>
    <row r="40" spans="1:5" x14ac:dyDescent="0.25">
      <c r="A40" s="23">
        <v>38</v>
      </c>
      <c r="B40" s="23" t="s">
        <v>215</v>
      </c>
      <c r="C40" s="94">
        <v>437.726</v>
      </c>
      <c r="D40" s="94">
        <v>432.24299999999999</v>
      </c>
      <c r="E40">
        <v>2801249882</v>
      </c>
    </row>
    <row r="41" spans="1:5" x14ac:dyDescent="0.25">
      <c r="A41" s="23">
        <v>39</v>
      </c>
      <c r="B41" s="23" t="s">
        <v>56</v>
      </c>
      <c r="C41" s="94">
        <v>415.613</v>
      </c>
      <c r="D41" s="94">
        <v>311.54399999999998</v>
      </c>
      <c r="E41">
        <v>7730634468</v>
      </c>
    </row>
    <row r="42" spans="1:5" x14ac:dyDescent="0.25">
      <c r="A42" s="23">
        <v>40</v>
      </c>
      <c r="B42" s="23" t="s">
        <v>62</v>
      </c>
      <c r="C42" s="94">
        <v>404.83100000000002</v>
      </c>
      <c r="D42" s="94">
        <v>290.77100000000002</v>
      </c>
      <c r="E42">
        <v>7838492459</v>
      </c>
    </row>
    <row r="43" spans="1:5" x14ac:dyDescent="0.25">
      <c r="A43" s="23">
        <v>41</v>
      </c>
      <c r="B43" s="23" t="s">
        <v>264</v>
      </c>
      <c r="C43" s="94">
        <v>402.39120500000001</v>
      </c>
      <c r="D43" s="94">
        <v>436.32782400000002</v>
      </c>
      <c r="E43">
        <v>7325081622</v>
      </c>
    </row>
    <row r="44" spans="1:5" x14ac:dyDescent="0.25">
      <c r="A44" s="23">
        <v>42</v>
      </c>
      <c r="B44" s="23" t="s">
        <v>175</v>
      </c>
      <c r="C44" s="94">
        <v>348.16666800000002</v>
      </c>
      <c r="D44" s="94">
        <v>342.38413500000001</v>
      </c>
      <c r="E44" t="s">
        <v>187</v>
      </c>
    </row>
    <row r="45" spans="1:5" x14ac:dyDescent="0.25">
      <c r="A45" s="23">
        <v>43</v>
      </c>
      <c r="B45" s="23" t="s">
        <v>245</v>
      </c>
      <c r="C45" s="94">
        <v>264.221</v>
      </c>
      <c r="D45" s="94">
        <v>205.649</v>
      </c>
      <c r="E45">
        <v>7728771940</v>
      </c>
    </row>
    <row r="46" spans="1:5" x14ac:dyDescent="0.25">
      <c r="A46" s="23">
        <v>44</v>
      </c>
      <c r="B46" s="23" t="s">
        <v>40</v>
      </c>
      <c r="C46" s="94">
        <v>251.18801000000002</v>
      </c>
      <c r="D46" s="94">
        <v>239.779</v>
      </c>
      <c r="E46">
        <v>1435296482</v>
      </c>
    </row>
    <row r="47" spans="1:5" x14ac:dyDescent="0.25">
      <c r="A47" s="23">
        <v>45</v>
      </c>
      <c r="B47" s="23" t="s">
        <v>265</v>
      </c>
      <c r="C47" s="94">
        <v>232.95500000000001</v>
      </c>
      <c r="D47" s="94">
        <v>111.60599999999999</v>
      </c>
      <c r="E47">
        <v>6162073437</v>
      </c>
    </row>
    <row r="48" spans="1:5" x14ac:dyDescent="0.25">
      <c r="A48" s="23">
        <v>46</v>
      </c>
      <c r="B48" s="23" t="s">
        <v>261</v>
      </c>
      <c r="C48" s="94">
        <v>208.09299999999999</v>
      </c>
      <c r="D48" s="94">
        <v>243.99</v>
      </c>
      <c r="E48">
        <v>6162070130</v>
      </c>
    </row>
    <row r="49" spans="1:5" x14ac:dyDescent="0.25">
      <c r="A49" s="23">
        <v>47</v>
      </c>
      <c r="B49" s="23" t="s">
        <v>64</v>
      </c>
      <c r="C49" s="94">
        <v>198.30600000000001</v>
      </c>
      <c r="D49" s="94">
        <v>220.48400000000001</v>
      </c>
      <c r="E49">
        <v>5260271530</v>
      </c>
    </row>
    <row r="50" spans="1:5" x14ac:dyDescent="0.25">
      <c r="A50" s="23">
        <v>48</v>
      </c>
      <c r="B50" s="19" t="s">
        <v>248</v>
      </c>
      <c r="C50" s="94">
        <v>181.08782500000001</v>
      </c>
      <c r="D50" s="94">
        <v>117.21563999999999</v>
      </c>
      <c r="E50" t="s">
        <v>249</v>
      </c>
    </row>
    <row r="51" spans="1:5" x14ac:dyDescent="0.25">
      <c r="A51" s="23">
        <v>49</v>
      </c>
      <c r="B51" s="23" t="s">
        <v>57</v>
      </c>
      <c r="C51" s="94">
        <v>155.827</v>
      </c>
      <c r="D51" s="94">
        <v>48.540999999999997</v>
      </c>
      <c r="E51">
        <v>1659182700</v>
      </c>
    </row>
    <row r="52" spans="1:5" x14ac:dyDescent="0.25">
      <c r="A52" s="23">
        <v>50</v>
      </c>
      <c r="B52" s="23" t="s">
        <v>252</v>
      </c>
      <c r="C52" s="92">
        <v>148.839</v>
      </c>
      <c r="D52" s="92">
        <v>113.57362999999999</v>
      </c>
      <c r="E52" t="s">
        <v>253</v>
      </c>
    </row>
    <row r="53" spans="1:5" x14ac:dyDescent="0.25">
      <c r="A53" s="23">
        <v>51</v>
      </c>
      <c r="B53" s="23" t="s">
        <v>216</v>
      </c>
      <c r="C53" s="94">
        <v>124.32</v>
      </c>
      <c r="D53" s="94">
        <v>76.186000000000007</v>
      </c>
      <c r="E53">
        <v>5260355389</v>
      </c>
    </row>
    <row r="54" spans="1:5" x14ac:dyDescent="0.25">
      <c r="A54" s="23">
        <v>52</v>
      </c>
      <c r="B54" s="23" t="s">
        <v>262</v>
      </c>
      <c r="C54" s="94">
        <v>103.843</v>
      </c>
      <c r="D54" s="94">
        <v>186.494</v>
      </c>
      <c r="E54">
        <v>3664223480</v>
      </c>
    </row>
    <row r="55" spans="1:5" x14ac:dyDescent="0.25">
      <c r="A55" s="23">
        <v>53</v>
      </c>
      <c r="B55" s="19" t="s">
        <v>44</v>
      </c>
      <c r="C55" s="94">
        <v>81.793999999999997</v>
      </c>
      <c r="D55" s="94">
        <v>2.4729999999999999</v>
      </c>
      <c r="E55">
        <v>7704472891</v>
      </c>
    </row>
    <row r="56" spans="1:5" x14ac:dyDescent="0.25">
      <c r="A56" s="23">
        <v>54</v>
      </c>
      <c r="B56" s="19" t="s">
        <v>269</v>
      </c>
      <c r="C56" s="94">
        <v>77.279807000000005</v>
      </c>
      <c r="D56" s="94">
        <v>-79.856999999999999</v>
      </c>
      <c r="E56">
        <v>9701125685</v>
      </c>
    </row>
    <row r="57" spans="1:5" x14ac:dyDescent="0.25">
      <c r="A57" s="23">
        <v>55</v>
      </c>
      <c r="B57" s="23" t="s">
        <v>267</v>
      </c>
      <c r="C57" s="94">
        <v>73.23</v>
      </c>
      <c r="D57" s="94">
        <v>13.946999999999999</v>
      </c>
      <c r="E57">
        <v>9201526872</v>
      </c>
    </row>
    <row r="58" spans="1:5" x14ac:dyDescent="0.25">
      <c r="A58" s="23">
        <v>56</v>
      </c>
      <c r="B58" s="23" t="s">
        <v>51</v>
      </c>
      <c r="C58" s="94">
        <v>41.253999999999998</v>
      </c>
      <c r="D58" s="94">
        <v>34.978999999999999</v>
      </c>
      <c r="E58">
        <v>7704493556</v>
      </c>
    </row>
    <row r="59" spans="1:5" x14ac:dyDescent="0.25">
      <c r="A59" s="23">
        <v>57</v>
      </c>
      <c r="B59" s="23" t="s">
        <v>50</v>
      </c>
      <c r="C59" s="101">
        <v>33.793999999999997</v>
      </c>
      <c r="D59" s="101">
        <v>56.16</v>
      </c>
      <c r="E59">
        <v>2465260220</v>
      </c>
    </row>
    <row r="60" spans="1:5" x14ac:dyDescent="0.25">
      <c r="A60" s="23">
        <v>58</v>
      </c>
      <c r="B60" s="23" t="s">
        <v>165</v>
      </c>
      <c r="C60" s="94">
        <v>32.713999999999999</v>
      </c>
      <c r="D60" s="94">
        <v>32.564</v>
      </c>
      <c r="E60">
        <v>1824002590</v>
      </c>
    </row>
    <row r="61" spans="1:5" x14ac:dyDescent="0.25">
      <c r="A61" s="23">
        <v>59</v>
      </c>
      <c r="B61" s="23" t="s">
        <v>268</v>
      </c>
      <c r="C61" s="94">
        <v>18.222999999999999</v>
      </c>
      <c r="D61" s="94">
        <v>0</v>
      </c>
      <c r="E61">
        <v>7713473700</v>
      </c>
    </row>
    <row r="62" spans="1:5" x14ac:dyDescent="0.25">
      <c r="A62" s="23">
        <v>60</v>
      </c>
      <c r="B62" s="23" t="s">
        <v>266</v>
      </c>
      <c r="C62" s="94">
        <v>16.135999999999999</v>
      </c>
      <c r="D62" s="94">
        <v>14.445</v>
      </c>
      <c r="E62">
        <v>7725850061</v>
      </c>
    </row>
    <row r="63" spans="1:5" x14ac:dyDescent="0.25">
      <c r="A63" s="23">
        <v>61</v>
      </c>
      <c r="B63" s="23" t="s">
        <v>195</v>
      </c>
      <c r="C63" s="94">
        <v>7.9260000000000002</v>
      </c>
      <c r="D63" s="94">
        <v>14.566000000000001</v>
      </c>
      <c r="E63" t="s">
        <v>196</v>
      </c>
    </row>
  </sheetData>
  <autoFilter ref="A2:F2" xr:uid="{9EE4237A-C266-45AE-B76A-37C005514D8B}">
    <sortState xmlns:xlrd2="http://schemas.microsoft.com/office/spreadsheetml/2017/richdata2" ref="A3:F63">
      <sortCondition descending="1" ref="C2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VLOOKUP(B3,#REF!,20,FALSE)/1000</f>
        <v>#REF!</v>
      </c>
      <c r="D3" s="11" t="e">
        <f>VLOOKUP(B3,#REF!,18,FALSE)/1000</f>
        <v>#REF!</v>
      </c>
      <c r="E3" s="13" t="e">
        <f t="shared" ref="E3:E21" si="0">C3/D3-1</f>
        <v>#REF!</v>
      </c>
    </row>
    <row r="4" spans="1:24" x14ac:dyDescent="0.25">
      <c r="A4">
        <v>2</v>
      </c>
      <c r="B4" t="s">
        <v>6</v>
      </c>
      <c r="C4" s="11" t="e">
        <f>VLOOKUP(B4,#REF!,20,FALSE)/1000</f>
        <v>#REF!</v>
      </c>
      <c r="D4" s="11" t="e">
        <f>VLOOKUP(B4,#REF!,18,FALSE)/1000</f>
        <v>#REF!</v>
      </c>
      <c r="E4" s="13" t="e">
        <f t="shared" si="0"/>
        <v>#REF!</v>
      </c>
    </row>
    <row r="5" spans="1:24" x14ac:dyDescent="0.25">
      <c r="A5">
        <v>3</v>
      </c>
      <c r="B5" t="s">
        <v>7</v>
      </c>
      <c r="C5" s="11" t="e">
        <f>VLOOKUP(B5,#REF!,20,FALSE)/1000</f>
        <v>#REF!</v>
      </c>
      <c r="D5" s="11" t="e">
        <f>VLOOKUP(B5,#REF!,18,FALSE)/1000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VLOOKUP(B6,#REF!,20,FALSE)/1000</f>
        <v>#REF!</v>
      </c>
      <c r="D6" s="11" t="e">
        <f>VLOOKUP(B6,#REF!,18,FALSE)/1000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VLOOKUP(B7,#REF!,20,FALSE)/1000</f>
        <v>#REF!</v>
      </c>
      <c r="D7" s="11" t="e">
        <f>VLOOKUP(B7,#REF!,18,FALSE)/1000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VLOOKUP(B8,#REF!,20,FALSE)/1000</f>
        <v>#REF!</v>
      </c>
      <c r="D8" s="11" t="e">
        <f>VLOOKUP(B8,#REF!,18,FALSE)/1000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VLOOKUP(B9,#REF!,20,FALSE)/1000</f>
        <v>#REF!</v>
      </c>
      <c r="D9" s="11" t="e">
        <f>VLOOKUP(B9,#REF!,18,FALSE)/1000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  <c r="E23" s="13" t="e">
        <f t="shared" ref="E23:E66" si="1">C23/D23-1</f>
        <v>#REF!</v>
      </c>
    </row>
    <row r="24" spans="1:5" x14ac:dyDescent="0.25">
      <c r="A24">
        <v>22</v>
      </c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  <c r="E24" s="13" t="e">
        <f t="shared" si="1"/>
        <v>#REF!</v>
      </c>
    </row>
    <row r="25" spans="1:5" x14ac:dyDescent="0.25">
      <c r="A25">
        <v>23</v>
      </c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  <c r="E25" s="13" t="e">
        <f t="shared" si="1"/>
        <v>#REF!</v>
      </c>
    </row>
    <row r="26" spans="1:5" x14ac:dyDescent="0.25">
      <c r="A26">
        <v>24</v>
      </c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  <c r="E26" s="13" t="e">
        <f t="shared" si="1"/>
        <v>#REF!</v>
      </c>
    </row>
    <row r="27" spans="1:5" x14ac:dyDescent="0.25">
      <c r="A27">
        <v>25</v>
      </c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  <c r="E27" s="13" t="e">
        <f t="shared" si="1"/>
        <v>#REF!</v>
      </c>
    </row>
    <row r="28" spans="1:5" x14ac:dyDescent="0.25">
      <c r="A28">
        <v>26</v>
      </c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  <c r="E28" s="13" t="e">
        <f t="shared" si="1"/>
        <v>#REF!</v>
      </c>
    </row>
    <row r="29" spans="1:5" x14ac:dyDescent="0.25">
      <c r="A29">
        <v>27</v>
      </c>
      <c r="B29" t="s">
        <v>31</v>
      </c>
      <c r="C29" s="11" t="e">
        <f>VLOOKUP(B29,#REF!,20,FALSE)/1000</f>
        <v>#REF!</v>
      </c>
      <c r="D29" s="11" t="e">
        <f>VLOOKUP(B29,#REF!,18,FALSE)/1000</f>
        <v>#REF!</v>
      </c>
      <c r="E29" s="13" t="e">
        <f t="shared" si="1"/>
        <v>#REF!</v>
      </c>
    </row>
    <row r="30" spans="1:5" x14ac:dyDescent="0.25">
      <c r="A30">
        <v>28</v>
      </c>
      <c r="B30" t="s">
        <v>32</v>
      </c>
      <c r="C30" s="11" t="e">
        <f>VLOOKUP(B30,#REF!,20,FALSE)/1000</f>
        <v>#REF!</v>
      </c>
      <c r="D30" s="11" t="e">
        <f>VLOOKUP(B30,#REF!,18,FALSE)/1000</f>
        <v>#REF!</v>
      </c>
      <c r="E30" s="13" t="e">
        <f t="shared" si="1"/>
        <v>#REF!</v>
      </c>
    </row>
    <row r="31" spans="1:5" x14ac:dyDescent="0.25">
      <c r="A31">
        <v>29</v>
      </c>
      <c r="B31" t="s">
        <v>33</v>
      </c>
      <c r="C31" s="11" t="e">
        <f>VLOOKUP(B31,#REF!,20,FALSE)/1000</f>
        <v>#REF!</v>
      </c>
      <c r="D31" s="11" t="e">
        <f>VLOOKUP(B31,#REF!,18,FALSE)/1000</f>
        <v>#REF!</v>
      </c>
      <c r="E31" s="13" t="e">
        <f t="shared" si="1"/>
        <v>#REF!</v>
      </c>
    </row>
    <row r="32" spans="1:5" x14ac:dyDescent="0.25">
      <c r="A32">
        <v>30</v>
      </c>
      <c r="B32" t="s">
        <v>34</v>
      </c>
      <c r="C32" s="11" t="e">
        <f>VLOOKUP(B32,#REF!,20,FALSE)/1000</f>
        <v>#REF!</v>
      </c>
      <c r="D32" s="11" t="e">
        <f>VLOOKUP(B32,#REF!,18,FALSE)/1000</f>
        <v>#REF!</v>
      </c>
      <c r="E32" s="13" t="e">
        <f t="shared" si="1"/>
        <v>#REF!</v>
      </c>
    </row>
    <row r="33" spans="1:5" x14ac:dyDescent="0.25">
      <c r="A33">
        <v>31</v>
      </c>
      <c r="B33" t="s">
        <v>35</v>
      </c>
      <c r="C33" s="11" t="e">
        <f>VLOOKUP(B33,#REF!,20,FALSE)/1000</f>
        <v>#REF!</v>
      </c>
      <c r="D33" s="11" t="e">
        <f>VLOOKUP(B33,#REF!,18,FALSE)/1000</f>
        <v>#REF!</v>
      </c>
      <c r="E33" s="13" t="e">
        <f t="shared" si="1"/>
        <v>#REF!</v>
      </c>
    </row>
    <row r="34" spans="1:5" x14ac:dyDescent="0.25">
      <c r="A34">
        <v>32</v>
      </c>
      <c r="B34" t="s">
        <v>36</v>
      </c>
      <c r="C34" s="11" t="e">
        <f>VLOOKUP(B34,#REF!,20,FALSE)/1000</f>
        <v>#REF!</v>
      </c>
      <c r="D34" s="11" t="e">
        <f>VLOOKUP(B34,#REF!,18,FALSE)/1000</f>
        <v>#REF!</v>
      </c>
      <c r="E34" s="13" t="e">
        <f t="shared" si="1"/>
        <v>#REF!</v>
      </c>
    </row>
    <row r="35" spans="1:5" x14ac:dyDescent="0.25">
      <c r="A35">
        <v>33</v>
      </c>
      <c r="B35" t="s">
        <v>37</v>
      </c>
      <c r="C35" s="11" t="e">
        <f>VLOOKUP(B35,#REF!,20,FALSE)/1000</f>
        <v>#REF!</v>
      </c>
      <c r="D35" s="11" t="e">
        <f>VLOOKUP(B35,#REF!,18,FALSE)/1000</f>
        <v>#REF!</v>
      </c>
      <c r="E35" s="13" t="e">
        <f t="shared" si="1"/>
        <v>#REF!</v>
      </c>
    </row>
    <row r="36" spans="1:5" x14ac:dyDescent="0.25">
      <c r="A36">
        <v>34</v>
      </c>
      <c r="B36" t="s">
        <v>38</v>
      </c>
      <c r="C36" s="11" t="e">
        <f>VLOOKUP(B36,#REF!,20,FALSE)/1000</f>
        <v>#REF!</v>
      </c>
      <c r="D36" s="11" t="e">
        <f>VLOOKUP(B36,#REF!,18,FALSE)/1000</f>
        <v>#REF!</v>
      </c>
      <c r="E36" s="13" t="e">
        <f t="shared" si="1"/>
        <v>#REF!</v>
      </c>
    </row>
    <row r="37" spans="1:5" x14ac:dyDescent="0.25">
      <c r="A37">
        <v>35</v>
      </c>
      <c r="B37" t="s">
        <v>39</v>
      </c>
      <c r="C37" s="11" t="e">
        <f>VLOOKUP(B37,#REF!,20,FALSE)/1000</f>
        <v>#REF!</v>
      </c>
      <c r="D37" s="11" t="e">
        <f>VLOOKUP(B37,#REF!,18,FALSE)/1000</f>
        <v>#REF!</v>
      </c>
      <c r="E37" s="13" t="e">
        <f t="shared" si="1"/>
        <v>#REF!</v>
      </c>
    </row>
    <row r="38" spans="1:5" x14ac:dyDescent="0.25">
      <c r="A38">
        <v>36</v>
      </c>
      <c r="B38" t="s">
        <v>40</v>
      </c>
      <c r="C38" s="11" t="e">
        <f>VLOOKUP(B38,#REF!,20,FALSE)/1000</f>
        <v>#REF!</v>
      </c>
      <c r="D38" s="11" t="e">
        <f>VLOOKUP(B38,#REF!,18,FALSE)/1000</f>
        <v>#REF!</v>
      </c>
      <c r="E38" s="13" t="e">
        <f t="shared" si="1"/>
        <v>#REF!</v>
      </c>
    </row>
    <row r="39" spans="1:5" x14ac:dyDescent="0.25">
      <c r="A39">
        <v>37</v>
      </c>
      <c r="B39" t="s">
        <v>41</v>
      </c>
      <c r="C39" s="11" t="e">
        <f>VLOOKUP(B39,#REF!,20,FALSE)/1000</f>
        <v>#REF!</v>
      </c>
      <c r="D39" s="11" t="e">
        <f>VLOOKUP(B39,#REF!,18,FALSE)/1000</f>
        <v>#REF!</v>
      </c>
      <c r="E39" s="13" t="e">
        <f t="shared" si="1"/>
        <v>#REF!</v>
      </c>
    </row>
    <row r="40" spans="1:5" x14ac:dyDescent="0.25">
      <c r="A40">
        <v>38</v>
      </c>
      <c r="B40" t="s">
        <v>42</v>
      </c>
      <c r="C40" s="11">
        <v>5227.7790000000005</v>
      </c>
      <c r="D40" s="11"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v>240.15</v>
      </c>
      <c r="D41" s="11"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v>7272.7209999999995</v>
      </c>
      <c r="D42" s="11"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v>1958.7080000000001</v>
      </c>
      <c r="D43" s="11"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v>160.88800000000001</v>
      </c>
      <c r="D44" s="11"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v>4562.7085999999999</v>
      </c>
      <c r="D45" s="11"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v>4971.6019999999999</v>
      </c>
      <c r="D46" s="11"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v>85.15</v>
      </c>
      <c r="D47" s="11"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v>1245.74</v>
      </c>
      <c r="D48" s="11"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v>463.71300000000002</v>
      </c>
      <c r="D49" s="11"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v>3796.5559120699995</v>
      </c>
      <c r="D50" s="12"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v>16615.432000000001</v>
      </c>
      <c r="D51" s="11"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v>1286.847</v>
      </c>
      <c r="D52" s="11"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v>1679.85960991</v>
      </c>
      <c r="D53" s="11"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v>884.83955200000003</v>
      </c>
      <c r="D54" s="11"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v>486.03899999999999</v>
      </c>
      <c r="D55" s="11"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v>2819.1759999999999</v>
      </c>
      <c r="D56" s="11"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v>13603.096</v>
      </c>
      <c r="D57" s="11"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84</v>
      </c>
      <c r="C58" s="11">
        <v>5514.9243220000008</v>
      </c>
      <c r="D58" s="11"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v>522.77099999999996</v>
      </c>
      <c r="D59" s="11"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v>248.17</v>
      </c>
      <c r="D60" s="11"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v>1213.60272444</v>
      </c>
      <c r="D61" s="11"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v>1871.26</v>
      </c>
      <c r="D62" s="11"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v>8091.9170000000004</v>
      </c>
      <c r="D63" s="11"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v>1407.3409999999999</v>
      </c>
      <c r="D64" s="11"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v>141.886</v>
      </c>
      <c r="D65" s="11"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v>4157.0576999999994</v>
      </c>
      <c r="D66" s="11"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v>3239.0859999999998</v>
      </c>
      <c r="D67" s="11">
        <v>1434.181</v>
      </c>
      <c r="E67" s="13">
        <f t="shared" ref="E67" si="2">C67/D67-1</f>
        <v>1.2584917803261928</v>
      </c>
    </row>
    <row r="68" spans="1:5" x14ac:dyDescent="0.25">
      <c r="B68" t="s">
        <v>92</v>
      </c>
      <c r="C68" s="11" t="e">
        <f>VLOOKUP(B68,#REF!,20,FALSE)/1000</f>
        <v>#REF!</v>
      </c>
      <c r="D68" s="11">
        <v>0</v>
      </c>
      <c r="E68" s="35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AG9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95.7109375" customWidth="1"/>
    <col min="3" max="3" width="13.85546875" customWidth="1"/>
    <col min="4" max="4" width="14.42578125" bestFit="1" customWidth="1"/>
    <col min="5" max="5" width="10.5703125" customWidth="1"/>
    <col min="6" max="6" width="12.5703125" customWidth="1"/>
    <col min="7" max="7" width="9.28515625" bestFit="1" customWidth="1"/>
    <col min="8" max="8" width="10.5703125" bestFit="1" customWidth="1"/>
    <col min="9" max="10" width="10.5703125" customWidth="1"/>
    <col min="11" max="11" width="9.28515625" bestFit="1" customWidth="1"/>
    <col min="12" max="12" width="9.5703125" bestFit="1" customWidth="1"/>
    <col min="13" max="13" width="10.7109375" customWidth="1"/>
    <col min="14" max="14" width="13.7109375" customWidth="1"/>
    <col min="15" max="15" width="14.42578125" bestFit="1" customWidth="1"/>
    <col min="16" max="16" width="10.7109375" customWidth="1"/>
    <col min="17" max="17" width="12.7109375" customWidth="1"/>
    <col min="18" max="18" width="9.28515625" bestFit="1" customWidth="1"/>
    <col min="19" max="19" width="10.28515625" bestFit="1" customWidth="1"/>
    <col min="20" max="21" width="10.28515625" customWidth="1"/>
    <col min="22" max="22" width="9.28515625" bestFit="1" customWidth="1"/>
    <col min="23" max="23" width="9.5703125" bestFit="1" customWidth="1"/>
    <col min="24" max="24" width="10" customWidth="1"/>
    <col min="25" max="25" width="11.28515625" bestFit="1" customWidth="1"/>
    <col min="26" max="26" width="26.28515625" customWidth="1"/>
  </cols>
  <sheetData>
    <row r="1" spans="1:33" x14ac:dyDescent="0.25">
      <c r="A1" t="s">
        <v>225</v>
      </c>
      <c r="E1" s="106"/>
    </row>
    <row r="2" spans="1:33" x14ac:dyDescent="0.25">
      <c r="A2" s="111" t="s">
        <v>154</v>
      </c>
      <c r="B2" s="111" t="s">
        <v>0</v>
      </c>
      <c r="C2" s="109" t="s">
        <v>224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 t="s">
        <v>226</v>
      </c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3" s="6" customFormat="1" ht="113.25" x14ac:dyDescent="0.25">
      <c r="A3" s="111"/>
      <c r="B3" s="111"/>
      <c r="C3" s="73" t="s">
        <v>227</v>
      </c>
      <c r="D3" s="27" t="s">
        <v>228</v>
      </c>
      <c r="E3" s="27" t="s">
        <v>229</v>
      </c>
      <c r="F3" s="27" t="s">
        <v>236</v>
      </c>
      <c r="G3" s="31" t="s">
        <v>230</v>
      </c>
      <c r="H3" s="27" t="s">
        <v>231</v>
      </c>
      <c r="I3" s="27" t="s">
        <v>232</v>
      </c>
      <c r="J3" s="27" t="s">
        <v>235</v>
      </c>
      <c r="K3" s="31" t="s">
        <v>230</v>
      </c>
      <c r="L3" s="27" t="s">
        <v>233</v>
      </c>
      <c r="M3" s="27" t="s">
        <v>234</v>
      </c>
      <c r="N3" s="73" t="s">
        <v>239</v>
      </c>
      <c r="O3" s="27" t="s">
        <v>228</v>
      </c>
      <c r="P3" s="27" t="s">
        <v>229</v>
      </c>
      <c r="Q3" s="27" t="s">
        <v>237</v>
      </c>
      <c r="R3" s="31" t="s">
        <v>230</v>
      </c>
      <c r="S3" s="27" t="s">
        <v>231</v>
      </c>
      <c r="T3" s="27" t="s">
        <v>232</v>
      </c>
      <c r="U3" s="27" t="s">
        <v>238</v>
      </c>
      <c r="V3" s="31" t="s">
        <v>230</v>
      </c>
      <c r="W3" s="27" t="s">
        <v>233</v>
      </c>
      <c r="X3" s="27" t="s">
        <v>234</v>
      </c>
      <c r="Y3" s="8" t="s">
        <v>155</v>
      </c>
      <c r="Z3"/>
      <c r="AA3"/>
      <c r="AB3" s="5"/>
      <c r="AC3" s="5"/>
      <c r="AD3" s="5"/>
      <c r="AE3" s="9"/>
      <c r="AF3" s="5"/>
      <c r="AG3" s="5"/>
    </row>
    <row r="4" spans="1:33" x14ac:dyDescent="0.25">
      <c r="A4" s="23">
        <v>1</v>
      </c>
      <c r="B4" s="23" t="s">
        <v>54</v>
      </c>
      <c r="C4" s="92">
        <v>25719.252</v>
      </c>
      <c r="D4" s="92">
        <v>23723.867999999999</v>
      </c>
      <c r="E4" s="92">
        <v>44.549929632048197</v>
      </c>
      <c r="F4" s="92">
        <v>82.11</v>
      </c>
      <c r="G4" s="92">
        <v>31.004278478132015</v>
      </c>
      <c r="H4" s="92">
        <v>1995.384</v>
      </c>
      <c r="I4" s="92">
        <v>63.604348837116063</v>
      </c>
      <c r="J4" s="92">
        <v>70.78</v>
      </c>
      <c r="K4" s="92">
        <v>75.133942958427326</v>
      </c>
      <c r="L4" s="92">
        <v>0</v>
      </c>
      <c r="M4" s="92">
        <v>0</v>
      </c>
      <c r="N4" s="92">
        <v>16615.432000000001</v>
      </c>
      <c r="O4" s="92">
        <v>16355.977999999999</v>
      </c>
      <c r="P4" s="92">
        <v>35.994200387635885</v>
      </c>
      <c r="Q4" s="92">
        <v>81.500316085039302</v>
      </c>
      <c r="R4" s="92">
        <v>30.52</v>
      </c>
      <c r="S4" s="92">
        <v>259.45400000000001</v>
      </c>
      <c r="T4" s="92">
        <v>55.537399046598246</v>
      </c>
      <c r="U4" s="92">
        <v>70.8273569881366</v>
      </c>
      <c r="V4" s="92">
        <v>19.18</v>
      </c>
      <c r="W4" s="92">
        <v>0</v>
      </c>
      <c r="X4" s="92">
        <v>0</v>
      </c>
      <c r="Y4">
        <v>4205271785</v>
      </c>
    </row>
    <row r="5" spans="1:33" x14ac:dyDescent="0.25">
      <c r="A5" s="23">
        <v>2</v>
      </c>
      <c r="B5" s="23" t="s">
        <v>60</v>
      </c>
      <c r="C5" s="92">
        <v>18602.072</v>
      </c>
      <c r="D5" s="92">
        <v>7224.2460000000001</v>
      </c>
      <c r="E5" s="92">
        <v>18</v>
      </c>
      <c r="F5" s="92">
        <v>77.400000000000006</v>
      </c>
      <c r="G5" s="92">
        <v>31.8</v>
      </c>
      <c r="H5" s="92">
        <v>11377.825999999999</v>
      </c>
      <c r="I5" s="81">
        <v>38</v>
      </c>
      <c r="J5" s="81">
        <v>77.2</v>
      </c>
      <c r="K5" s="81">
        <v>20</v>
      </c>
      <c r="L5" s="92">
        <v>0</v>
      </c>
      <c r="M5" s="92">
        <v>0</v>
      </c>
      <c r="N5" s="92">
        <v>13603.096</v>
      </c>
      <c r="O5" s="92">
        <v>6384.625</v>
      </c>
      <c r="P5" s="92">
        <v>21</v>
      </c>
      <c r="Q5" s="92">
        <v>77.2</v>
      </c>
      <c r="R5" s="92">
        <v>34.9</v>
      </c>
      <c r="S5" s="92">
        <v>7218.4709999999995</v>
      </c>
      <c r="T5" s="92">
        <v>33</v>
      </c>
      <c r="U5" s="92">
        <v>77.7</v>
      </c>
      <c r="V5" s="81" t="s">
        <v>83</v>
      </c>
      <c r="W5" s="92">
        <v>0</v>
      </c>
      <c r="X5" s="92">
        <v>0</v>
      </c>
      <c r="Y5">
        <v>7704784072</v>
      </c>
    </row>
    <row r="6" spans="1:33" x14ac:dyDescent="0.25">
      <c r="A6" s="23">
        <v>3</v>
      </c>
      <c r="B6" s="23" t="s">
        <v>45</v>
      </c>
      <c r="C6" s="92">
        <v>10426.066999999999</v>
      </c>
      <c r="D6" s="92">
        <v>10426.066999999999</v>
      </c>
      <c r="E6" s="92">
        <v>48.53</v>
      </c>
      <c r="F6" s="92">
        <v>70.924782630768902</v>
      </c>
      <c r="G6" s="92">
        <v>24.617481463543601</v>
      </c>
      <c r="H6" s="92">
        <v>0</v>
      </c>
      <c r="I6" s="92"/>
      <c r="J6" s="92"/>
      <c r="K6" s="92"/>
      <c r="L6" s="92">
        <v>0</v>
      </c>
      <c r="M6" s="92">
        <v>0</v>
      </c>
      <c r="N6" s="92">
        <v>7272.7209999999995</v>
      </c>
      <c r="O6" s="92">
        <v>7272.7209999999995</v>
      </c>
      <c r="P6" s="92">
        <v>37.659999999999997</v>
      </c>
      <c r="Q6" s="92">
        <v>73.176302633177002</v>
      </c>
      <c r="R6" s="92">
        <v>25.4359414246371</v>
      </c>
      <c r="S6" s="92">
        <v>0</v>
      </c>
      <c r="T6" s="92"/>
      <c r="U6" s="92"/>
      <c r="V6" s="92"/>
      <c r="W6" s="92">
        <v>0</v>
      </c>
      <c r="X6" s="92">
        <v>0</v>
      </c>
      <c r="Y6">
        <v>5407973316</v>
      </c>
    </row>
    <row r="7" spans="1:33" x14ac:dyDescent="0.25">
      <c r="A7" s="23">
        <v>4</v>
      </c>
      <c r="B7" s="23" t="s">
        <v>65</v>
      </c>
      <c r="C7" s="92">
        <v>10193.826000000001</v>
      </c>
      <c r="D7" s="92">
        <v>6902.5519999999997</v>
      </c>
      <c r="E7" s="92">
        <v>87.122457421544965</v>
      </c>
      <c r="F7" s="92">
        <v>76.998821406923128</v>
      </c>
      <c r="G7" s="92">
        <v>23.935245297681206</v>
      </c>
      <c r="H7" s="92">
        <v>3291.2740000000003</v>
      </c>
      <c r="I7" s="92">
        <v>89.963818266118224</v>
      </c>
      <c r="J7" s="92">
        <v>69.99801119566466</v>
      </c>
      <c r="K7" s="92">
        <v>9.7962718995744495</v>
      </c>
      <c r="L7" s="92">
        <v>0</v>
      </c>
      <c r="M7" s="92">
        <v>0</v>
      </c>
      <c r="N7" s="92">
        <v>7912.884</v>
      </c>
      <c r="O7" s="92">
        <v>5568.8769999999995</v>
      </c>
      <c r="P7" s="92">
        <v>49.326488985122133</v>
      </c>
      <c r="Q7" s="92">
        <v>75.3585247438577</v>
      </c>
      <c r="R7" s="92">
        <v>20.506395185241118</v>
      </c>
      <c r="S7" s="92">
        <v>2344.0070000000001</v>
      </c>
      <c r="T7" s="92">
        <v>46.828697183924788</v>
      </c>
      <c r="U7" s="92">
        <v>71.28994154027697</v>
      </c>
      <c r="V7" s="92">
        <v>11.891866022584404</v>
      </c>
      <c r="W7" s="92">
        <v>0</v>
      </c>
      <c r="X7" s="92">
        <v>0</v>
      </c>
      <c r="Y7" t="s">
        <v>201</v>
      </c>
    </row>
    <row r="8" spans="1:33" x14ac:dyDescent="0.25">
      <c r="A8" s="23">
        <v>5</v>
      </c>
      <c r="B8" s="23" t="s">
        <v>259</v>
      </c>
      <c r="C8" s="92">
        <v>8581.0028679999996</v>
      </c>
      <c r="D8" s="92">
        <v>2496.4433049999998</v>
      </c>
      <c r="E8" s="92">
        <v>53.444296617022509</v>
      </c>
      <c r="F8" s="81" t="s">
        <v>83</v>
      </c>
      <c r="G8" s="81" t="s">
        <v>83</v>
      </c>
      <c r="H8" s="92">
        <v>6082.6294130000006</v>
      </c>
      <c r="I8" s="81">
        <v>57.912434109028311</v>
      </c>
      <c r="J8" s="81" t="s">
        <v>83</v>
      </c>
      <c r="K8" s="81" t="s">
        <v>83</v>
      </c>
      <c r="L8" s="92">
        <v>1.93015</v>
      </c>
      <c r="M8" s="92">
        <v>0</v>
      </c>
      <c r="N8" s="92">
        <v>6909.8018939999993</v>
      </c>
      <c r="O8" s="92">
        <v>1597.7763459999999</v>
      </c>
      <c r="P8" s="92">
        <v>85.114534492801923</v>
      </c>
      <c r="Q8" s="81" t="s">
        <v>83</v>
      </c>
      <c r="R8" s="81" t="s">
        <v>83</v>
      </c>
      <c r="S8" s="92">
        <v>5309.8214809999999</v>
      </c>
      <c r="T8" s="92">
        <v>61.763836194145654</v>
      </c>
      <c r="U8" s="81" t="s">
        <v>83</v>
      </c>
      <c r="V8" s="81" t="s">
        <v>83</v>
      </c>
      <c r="W8" s="92">
        <v>2.2040670000000002</v>
      </c>
      <c r="X8" s="92">
        <v>0</v>
      </c>
      <c r="Y8" t="s">
        <v>257</v>
      </c>
    </row>
    <row r="9" spans="1:33" x14ac:dyDescent="0.25">
      <c r="A9" s="23">
        <v>6</v>
      </c>
      <c r="B9" s="91" t="s">
        <v>48</v>
      </c>
      <c r="C9" s="92">
        <v>7247.8585999999996</v>
      </c>
      <c r="D9" s="81">
        <v>7239.4895999999999</v>
      </c>
      <c r="E9" s="81" t="s">
        <v>83</v>
      </c>
      <c r="F9" s="81" t="s">
        <v>83</v>
      </c>
      <c r="G9" s="81" t="s">
        <v>83</v>
      </c>
      <c r="H9" s="81">
        <v>8.3689999999999998</v>
      </c>
      <c r="I9" s="81" t="s">
        <v>83</v>
      </c>
      <c r="J9" s="81" t="s">
        <v>83</v>
      </c>
      <c r="K9" s="81" t="s">
        <v>83</v>
      </c>
      <c r="L9" s="81">
        <v>0</v>
      </c>
      <c r="M9" s="81">
        <v>0</v>
      </c>
      <c r="N9" s="81">
        <v>4562.7085999999999</v>
      </c>
      <c r="O9" s="81">
        <v>4562.7085999999999</v>
      </c>
      <c r="P9" s="81" t="s">
        <v>83</v>
      </c>
      <c r="Q9" s="81">
        <v>83.16</v>
      </c>
      <c r="R9" s="81">
        <v>19.34</v>
      </c>
      <c r="S9" s="81">
        <v>0</v>
      </c>
      <c r="T9" s="81"/>
      <c r="U9" s="81"/>
      <c r="V9" s="81"/>
      <c r="W9" s="81">
        <v>0</v>
      </c>
      <c r="X9" s="92">
        <v>0</v>
      </c>
      <c r="Y9">
        <v>7733812126</v>
      </c>
    </row>
    <row r="10" spans="1:33" x14ac:dyDescent="0.25">
      <c r="A10" s="23">
        <v>7</v>
      </c>
      <c r="B10" s="78" t="s">
        <v>250</v>
      </c>
      <c r="C10" s="92">
        <v>6297.2862999999998</v>
      </c>
      <c r="D10" s="96">
        <v>4192.1962999999996</v>
      </c>
      <c r="E10" s="96">
        <v>41.715891701736361</v>
      </c>
      <c r="F10" s="96">
        <v>70.109127512094588</v>
      </c>
      <c r="G10" s="96">
        <v>21.624741119364092</v>
      </c>
      <c r="H10" s="96">
        <v>2105.09</v>
      </c>
      <c r="I10" s="96">
        <v>71.86717400148467</v>
      </c>
      <c r="J10" s="96">
        <v>69.611083059886639</v>
      </c>
      <c r="K10" s="96">
        <v>3.0486282051150471</v>
      </c>
      <c r="L10" s="96">
        <v>0</v>
      </c>
      <c r="M10" s="96">
        <v>0</v>
      </c>
      <c r="N10" s="92">
        <v>5196.299</v>
      </c>
      <c r="O10" s="96">
        <v>3149.6529999999998</v>
      </c>
      <c r="P10" s="96">
        <v>42.524112724312424</v>
      </c>
      <c r="Q10" s="96">
        <v>73.30061534415735</v>
      </c>
      <c r="R10" s="96">
        <v>26.618767041577357</v>
      </c>
      <c r="S10" s="96">
        <v>2046.646</v>
      </c>
      <c r="T10" s="96">
        <v>68.706223956281207</v>
      </c>
      <c r="U10" s="96">
        <v>68.087523663536388</v>
      </c>
      <c r="V10" s="96">
        <v>6.1818430327348697</v>
      </c>
      <c r="W10" s="96">
        <v>0</v>
      </c>
      <c r="X10" s="96">
        <v>0</v>
      </c>
      <c r="Y10" t="s">
        <v>251</v>
      </c>
    </row>
    <row r="11" spans="1:33" x14ac:dyDescent="0.25">
      <c r="A11" s="23">
        <v>8</v>
      </c>
      <c r="B11" s="23" t="s">
        <v>69</v>
      </c>
      <c r="C11" s="92">
        <v>6165.1170000000002</v>
      </c>
      <c r="D11" s="92">
        <v>0</v>
      </c>
      <c r="E11" s="92"/>
      <c r="F11" s="92"/>
      <c r="G11" s="92"/>
      <c r="H11" s="92">
        <v>3947.3330000000001</v>
      </c>
      <c r="I11" s="81">
        <v>32</v>
      </c>
      <c r="J11" s="81" t="s">
        <v>83</v>
      </c>
      <c r="K11" s="81">
        <v>19</v>
      </c>
      <c r="L11" s="92">
        <v>2217.7840000000001</v>
      </c>
      <c r="M11" s="92">
        <v>0</v>
      </c>
      <c r="N11" s="92">
        <v>3239.0860000000002</v>
      </c>
      <c r="O11" s="92">
        <v>0</v>
      </c>
      <c r="P11" s="92"/>
      <c r="Q11" s="92"/>
      <c r="R11" s="92"/>
      <c r="S11" s="92">
        <v>1573.4449999999999</v>
      </c>
      <c r="T11" s="92">
        <v>29</v>
      </c>
      <c r="U11" s="81" t="s">
        <v>83</v>
      </c>
      <c r="V11" s="92">
        <v>20</v>
      </c>
      <c r="W11" s="92">
        <v>1665.6410000000001</v>
      </c>
      <c r="X11" s="92">
        <v>0</v>
      </c>
      <c r="Y11">
        <v>7716748537</v>
      </c>
    </row>
    <row r="12" spans="1:33" x14ac:dyDescent="0.25">
      <c r="A12" s="23">
        <v>9</v>
      </c>
      <c r="B12" s="23" t="s">
        <v>59</v>
      </c>
      <c r="C12" s="92">
        <v>4160.8379999999997</v>
      </c>
      <c r="D12" s="92">
        <v>1617.3520000000001</v>
      </c>
      <c r="E12" s="92">
        <v>41.37</v>
      </c>
      <c r="F12" s="92">
        <v>87.1</v>
      </c>
      <c r="G12" s="92">
        <v>22.02</v>
      </c>
      <c r="H12" s="92">
        <v>2543.4859999999999</v>
      </c>
      <c r="I12" s="81">
        <v>67.63</v>
      </c>
      <c r="J12" s="81">
        <v>72.400000000000006</v>
      </c>
      <c r="K12" s="81">
        <v>10.3</v>
      </c>
      <c r="L12" s="92">
        <v>0</v>
      </c>
      <c r="M12" s="92">
        <v>0</v>
      </c>
      <c r="N12" s="92">
        <v>2819.1759999999999</v>
      </c>
      <c r="O12" s="92">
        <v>1137.9749999999999</v>
      </c>
      <c r="P12" s="92">
        <v>45.94</v>
      </c>
      <c r="Q12" s="92">
        <v>85.2</v>
      </c>
      <c r="R12" s="92">
        <v>23.5</v>
      </c>
      <c r="S12" s="92">
        <v>1681.201</v>
      </c>
      <c r="T12" s="92">
        <v>80.55</v>
      </c>
      <c r="U12" s="92">
        <v>69.900000000000006</v>
      </c>
      <c r="V12" s="92">
        <v>16</v>
      </c>
      <c r="W12" s="92">
        <v>0</v>
      </c>
      <c r="X12" s="92">
        <v>0</v>
      </c>
      <c r="Y12" t="s">
        <v>197</v>
      </c>
    </row>
    <row r="13" spans="1:33" x14ac:dyDescent="0.25">
      <c r="A13" s="23">
        <v>10</v>
      </c>
      <c r="B13" s="23" t="s">
        <v>198</v>
      </c>
      <c r="C13" s="92">
        <v>3423.1009170000002</v>
      </c>
      <c r="D13" s="92">
        <v>830.79167200000006</v>
      </c>
      <c r="E13" s="92">
        <v>63.01</v>
      </c>
      <c r="F13" s="92">
        <v>78.400000000000006</v>
      </c>
      <c r="G13" s="92">
        <v>15.657492152213001</v>
      </c>
      <c r="H13" s="92">
        <v>1805.9816739999999</v>
      </c>
      <c r="I13" s="81">
        <v>82.31</v>
      </c>
      <c r="J13" s="81">
        <v>57.72</v>
      </c>
      <c r="K13" s="81">
        <v>15.971800023351999</v>
      </c>
      <c r="L13" s="92">
        <v>84.904938000000001</v>
      </c>
      <c r="M13" s="92">
        <v>701.42263300000002</v>
      </c>
      <c r="N13" s="92">
        <v>5552.7343222700001</v>
      </c>
      <c r="O13" s="92">
        <v>834.66966000000002</v>
      </c>
      <c r="P13" s="92">
        <v>62.95</v>
      </c>
      <c r="Q13" s="92">
        <v>70.7767559381128</v>
      </c>
      <c r="R13" s="92">
        <v>23.1973755706071</v>
      </c>
      <c r="S13" s="92">
        <v>3887.0497370000003</v>
      </c>
      <c r="T13" s="92">
        <v>76.33</v>
      </c>
      <c r="U13" s="92">
        <v>60.52</v>
      </c>
      <c r="V13" s="92">
        <v>26.079850539525001</v>
      </c>
      <c r="W13" s="92">
        <v>330.90807100000001</v>
      </c>
      <c r="X13" s="92">
        <v>500.10685426999999</v>
      </c>
      <c r="Y13" t="s">
        <v>131</v>
      </c>
    </row>
    <row r="14" spans="1:33" x14ac:dyDescent="0.25">
      <c r="A14" s="23">
        <v>11</v>
      </c>
      <c r="B14" s="19" t="s">
        <v>248</v>
      </c>
      <c r="C14" s="92">
        <v>2605.4405499999998</v>
      </c>
      <c r="D14" s="96">
        <v>2605.4405499999998</v>
      </c>
      <c r="E14" s="96">
        <v>91.5</v>
      </c>
      <c r="F14" s="96">
        <v>71.680000000000007</v>
      </c>
      <c r="G14" s="96">
        <v>12.520000000000001</v>
      </c>
      <c r="H14" s="96">
        <v>0</v>
      </c>
      <c r="I14" s="96"/>
      <c r="J14" s="96"/>
      <c r="K14" s="96"/>
      <c r="L14" s="96"/>
      <c r="M14" s="96"/>
      <c r="N14" s="92">
        <v>1294.8813500000001</v>
      </c>
      <c r="O14" s="96">
        <v>1294.8813500000001</v>
      </c>
      <c r="P14" s="96">
        <v>34.29</v>
      </c>
      <c r="Q14" s="96">
        <v>83.96</v>
      </c>
      <c r="R14" s="96">
        <v>14.38</v>
      </c>
      <c r="S14" s="96">
        <v>0</v>
      </c>
      <c r="T14" s="96"/>
      <c r="U14" s="96"/>
      <c r="V14" s="96"/>
      <c r="W14" s="96"/>
      <c r="X14" s="96"/>
      <c r="Y14" t="s">
        <v>249</v>
      </c>
    </row>
    <row r="15" spans="1:33" x14ac:dyDescent="0.25">
      <c r="A15" s="23">
        <v>12</v>
      </c>
      <c r="B15" s="23" t="s">
        <v>64</v>
      </c>
      <c r="C15" s="92">
        <v>2218.5100000000002</v>
      </c>
      <c r="D15" s="92">
        <v>1698.7719999999999</v>
      </c>
      <c r="E15" s="92">
        <v>43</v>
      </c>
      <c r="F15" s="92">
        <v>66</v>
      </c>
      <c r="G15" s="92">
        <v>52</v>
      </c>
      <c r="H15" s="92">
        <v>519.73800000000006</v>
      </c>
      <c r="I15" s="92">
        <v>42</v>
      </c>
      <c r="J15" s="92">
        <v>59</v>
      </c>
      <c r="K15" s="92">
        <v>15</v>
      </c>
      <c r="L15" s="92">
        <v>0</v>
      </c>
      <c r="M15" s="92">
        <v>0</v>
      </c>
      <c r="N15" s="92">
        <v>1871.26</v>
      </c>
      <c r="O15" s="92">
        <v>1532.56</v>
      </c>
      <c r="P15" s="92">
        <v>43</v>
      </c>
      <c r="Q15" s="92">
        <v>65</v>
      </c>
      <c r="R15" s="92">
        <v>57</v>
      </c>
      <c r="S15" s="92">
        <v>338.7</v>
      </c>
      <c r="T15" s="92">
        <v>51</v>
      </c>
      <c r="U15" s="92">
        <v>56</v>
      </c>
      <c r="V15" s="92">
        <v>16</v>
      </c>
      <c r="W15" s="92">
        <v>0</v>
      </c>
      <c r="X15" s="92">
        <v>0</v>
      </c>
      <c r="Y15">
        <v>5260271530</v>
      </c>
    </row>
    <row r="16" spans="1:33" x14ac:dyDescent="0.25">
      <c r="A16" s="23">
        <v>13</v>
      </c>
      <c r="B16" s="23" t="s">
        <v>216</v>
      </c>
      <c r="C16" s="92">
        <v>1962.568</v>
      </c>
      <c r="D16" s="92">
        <v>1962.568</v>
      </c>
      <c r="E16" s="92">
        <v>29</v>
      </c>
      <c r="F16" s="92">
        <v>70.5</v>
      </c>
      <c r="G16" s="92">
        <v>11.5</v>
      </c>
      <c r="H16" s="92">
        <v>0</v>
      </c>
      <c r="I16" s="81"/>
      <c r="J16" s="81"/>
      <c r="K16" s="81"/>
      <c r="L16" s="92">
        <v>0</v>
      </c>
      <c r="M16" s="92">
        <v>0</v>
      </c>
      <c r="N16" s="92">
        <v>1286.847</v>
      </c>
      <c r="O16" s="92">
        <v>1286.847</v>
      </c>
      <c r="P16" s="92">
        <v>28</v>
      </c>
      <c r="Q16" s="92">
        <v>69.7</v>
      </c>
      <c r="R16" s="92">
        <v>11</v>
      </c>
      <c r="S16" s="92">
        <v>0</v>
      </c>
      <c r="T16" s="92"/>
      <c r="U16" s="92"/>
      <c r="V16" s="92"/>
      <c r="W16" s="92">
        <v>0</v>
      </c>
      <c r="X16" s="92">
        <v>0</v>
      </c>
      <c r="Y16">
        <v>5260355389</v>
      </c>
    </row>
    <row r="17" spans="1:25" x14ac:dyDescent="0.25">
      <c r="A17" s="23">
        <v>14</v>
      </c>
      <c r="B17" s="23" t="s">
        <v>57</v>
      </c>
      <c r="C17" s="92">
        <v>1761.7974986900001</v>
      </c>
      <c r="D17" s="92">
        <v>1761.7974986900001</v>
      </c>
      <c r="E17" s="92">
        <v>47</v>
      </c>
      <c r="F17" s="92">
        <v>76.3</v>
      </c>
      <c r="G17" s="92">
        <v>13</v>
      </c>
      <c r="H17" s="92">
        <v>0</v>
      </c>
      <c r="I17" s="92"/>
      <c r="J17" s="92"/>
      <c r="K17" s="92"/>
      <c r="L17" s="92">
        <v>0</v>
      </c>
      <c r="M17" s="92">
        <v>0</v>
      </c>
      <c r="N17" s="92">
        <v>884.83955200000003</v>
      </c>
      <c r="O17" s="92">
        <v>884.83955200000003</v>
      </c>
      <c r="P17" s="92">
        <v>52</v>
      </c>
      <c r="Q17" s="92">
        <v>73.7</v>
      </c>
      <c r="R17" s="92">
        <v>13</v>
      </c>
      <c r="S17" s="92">
        <v>0</v>
      </c>
      <c r="T17" s="92"/>
      <c r="U17" s="92"/>
      <c r="V17" s="92"/>
      <c r="W17" s="92">
        <v>0</v>
      </c>
      <c r="X17" s="92">
        <v>0</v>
      </c>
      <c r="Y17">
        <v>1659182700</v>
      </c>
    </row>
    <row r="18" spans="1:25" x14ac:dyDescent="0.25">
      <c r="A18" s="23">
        <v>15</v>
      </c>
      <c r="B18" s="23" t="s">
        <v>63</v>
      </c>
      <c r="C18" s="92">
        <v>1731.701</v>
      </c>
      <c r="D18" s="92">
        <v>341.762</v>
      </c>
      <c r="E18" s="92">
        <v>52.937444771507664</v>
      </c>
      <c r="F18" s="81" t="s">
        <v>83</v>
      </c>
      <c r="G18" s="92">
        <v>23.850397469584095</v>
      </c>
      <c r="H18" s="92">
        <v>1389.9390000000001</v>
      </c>
      <c r="I18" s="81">
        <v>51.212029880447993</v>
      </c>
      <c r="J18" s="81" t="s">
        <v>83</v>
      </c>
      <c r="K18" s="81">
        <v>38.724497744145602</v>
      </c>
      <c r="L18" s="92">
        <v>0</v>
      </c>
      <c r="M18" s="92">
        <v>0</v>
      </c>
      <c r="N18" s="92">
        <v>1213.6027244400002</v>
      </c>
      <c r="O18" s="92">
        <v>196.34195000000003</v>
      </c>
      <c r="P18" s="81" t="s">
        <v>83</v>
      </c>
      <c r="Q18" s="81" t="s">
        <v>83</v>
      </c>
      <c r="R18" s="92">
        <v>13.391127013901471</v>
      </c>
      <c r="S18" s="92">
        <v>1017.2607744400001</v>
      </c>
      <c r="T18" s="81" t="s">
        <v>83</v>
      </c>
      <c r="U18" s="81" t="s">
        <v>83</v>
      </c>
      <c r="V18" s="92">
        <v>57.698032850421882</v>
      </c>
      <c r="W18" s="92">
        <v>0</v>
      </c>
      <c r="X18" s="92">
        <v>0</v>
      </c>
      <c r="Y18" t="s">
        <v>135</v>
      </c>
    </row>
    <row r="19" spans="1:25" x14ac:dyDescent="0.25">
      <c r="A19" s="23">
        <v>16</v>
      </c>
      <c r="B19" s="23" t="s">
        <v>51</v>
      </c>
      <c r="C19" s="92">
        <v>1663.356</v>
      </c>
      <c r="D19" s="92">
        <v>1020.189</v>
      </c>
      <c r="E19" s="92">
        <v>15</v>
      </c>
      <c r="F19" s="92">
        <v>71</v>
      </c>
      <c r="G19" s="92">
        <v>16</v>
      </c>
      <c r="H19" s="92">
        <v>643.16700000000003</v>
      </c>
      <c r="I19" s="81">
        <v>87</v>
      </c>
      <c r="J19" s="81">
        <v>75</v>
      </c>
      <c r="K19" s="81">
        <v>2</v>
      </c>
      <c r="L19" s="92">
        <v>0</v>
      </c>
      <c r="M19" s="92">
        <v>0</v>
      </c>
      <c r="N19" s="92">
        <v>1245.74</v>
      </c>
      <c r="O19" s="92">
        <v>919.96400000000006</v>
      </c>
      <c r="P19" s="92">
        <v>12</v>
      </c>
      <c r="Q19" s="92">
        <v>70</v>
      </c>
      <c r="R19" s="92">
        <v>21</v>
      </c>
      <c r="S19" s="92">
        <v>325.77600000000001</v>
      </c>
      <c r="T19" s="92">
        <v>90</v>
      </c>
      <c r="U19" s="92">
        <v>75</v>
      </c>
      <c r="V19" s="92">
        <v>1</v>
      </c>
      <c r="W19" s="92">
        <v>0</v>
      </c>
      <c r="X19" s="92">
        <v>0</v>
      </c>
      <c r="Y19">
        <v>7704493556</v>
      </c>
    </row>
    <row r="20" spans="1:25" x14ac:dyDescent="0.25">
      <c r="A20" s="23">
        <v>17</v>
      </c>
      <c r="B20" s="23" t="s">
        <v>66</v>
      </c>
      <c r="C20" s="92">
        <v>1544.383</v>
      </c>
      <c r="D20" s="92">
        <v>1088.585</v>
      </c>
      <c r="E20" s="92">
        <v>49.92</v>
      </c>
      <c r="F20" s="92">
        <v>73.31</v>
      </c>
      <c r="G20" s="92">
        <v>22.77</v>
      </c>
      <c r="H20" s="92">
        <v>455.798</v>
      </c>
      <c r="I20" s="92">
        <v>27.77</v>
      </c>
      <c r="J20" s="92">
        <v>79.989999999999995</v>
      </c>
      <c r="K20" s="92">
        <v>28.18</v>
      </c>
      <c r="L20" s="92">
        <v>0</v>
      </c>
      <c r="M20" s="92">
        <v>0</v>
      </c>
      <c r="N20" s="92">
        <v>1407.3410000000001</v>
      </c>
      <c r="O20" s="92">
        <v>1020.123</v>
      </c>
      <c r="P20" s="92">
        <v>36.340000000000003</v>
      </c>
      <c r="Q20" s="92">
        <v>70.989999999999995</v>
      </c>
      <c r="R20" s="92">
        <v>25.05</v>
      </c>
      <c r="S20" s="92">
        <v>387.21800000000002</v>
      </c>
      <c r="T20" s="92">
        <v>18.989999999999998</v>
      </c>
      <c r="U20" s="92">
        <v>77.55</v>
      </c>
      <c r="V20" s="92">
        <v>24.6</v>
      </c>
      <c r="W20" s="92">
        <v>0</v>
      </c>
      <c r="X20" s="92">
        <v>0</v>
      </c>
      <c r="Y20">
        <v>4205219217</v>
      </c>
    </row>
    <row r="21" spans="1:25" x14ac:dyDescent="0.25">
      <c r="A21" s="23">
        <v>18</v>
      </c>
      <c r="B21" s="23" t="s">
        <v>56</v>
      </c>
      <c r="C21" s="92">
        <v>1527.308</v>
      </c>
      <c r="D21" s="92">
        <v>0</v>
      </c>
      <c r="E21" s="92"/>
      <c r="F21" s="92"/>
      <c r="G21" s="92"/>
      <c r="H21" s="92">
        <v>1527.308</v>
      </c>
      <c r="I21" s="81">
        <v>56.2</v>
      </c>
      <c r="J21" s="81" t="s">
        <v>83</v>
      </c>
      <c r="K21" s="81">
        <v>10.1</v>
      </c>
      <c r="L21" s="92">
        <v>0</v>
      </c>
      <c r="M21" s="92">
        <v>0</v>
      </c>
      <c r="N21" s="92">
        <v>1681.309</v>
      </c>
      <c r="O21" s="92">
        <v>0</v>
      </c>
      <c r="P21" s="92"/>
      <c r="Q21" s="92"/>
      <c r="R21" s="92"/>
      <c r="S21" s="92">
        <v>1681.309</v>
      </c>
      <c r="T21" s="92">
        <v>13.2</v>
      </c>
      <c r="U21" s="81" t="s">
        <v>83</v>
      </c>
      <c r="V21" s="92">
        <v>11.9</v>
      </c>
      <c r="W21" s="92">
        <v>0</v>
      </c>
      <c r="X21" s="92">
        <v>0</v>
      </c>
      <c r="Y21">
        <v>7730634468</v>
      </c>
    </row>
    <row r="22" spans="1:25" x14ac:dyDescent="0.25">
      <c r="A22" s="23">
        <v>19</v>
      </c>
      <c r="B22" s="23" t="s">
        <v>47</v>
      </c>
      <c r="C22" s="92">
        <v>1370.5559999999998</v>
      </c>
      <c r="D22" s="92">
        <v>0</v>
      </c>
      <c r="E22" s="92"/>
      <c r="F22" s="92"/>
      <c r="G22" s="92"/>
      <c r="H22" s="92">
        <v>1309.5719999999999</v>
      </c>
      <c r="I22" s="81">
        <v>94.517598116025695</v>
      </c>
      <c r="J22" s="81" t="s">
        <v>83</v>
      </c>
      <c r="K22" s="81" t="s">
        <v>83</v>
      </c>
      <c r="L22" s="92">
        <v>0</v>
      </c>
      <c r="M22" s="92">
        <v>60.984000000000002</v>
      </c>
      <c r="N22" s="92">
        <v>832.45</v>
      </c>
      <c r="O22" s="92">
        <v>0</v>
      </c>
      <c r="P22" s="92"/>
      <c r="Q22" s="92"/>
      <c r="R22" s="92"/>
      <c r="S22" s="92">
        <v>784.06500000000005</v>
      </c>
      <c r="T22" s="92">
        <v>92.23801598081792</v>
      </c>
      <c r="U22" s="81" t="s">
        <v>83</v>
      </c>
      <c r="V22" s="81" t="s">
        <v>83</v>
      </c>
      <c r="W22" s="92">
        <v>0</v>
      </c>
      <c r="X22" s="92">
        <v>48.384999999999998</v>
      </c>
      <c r="Y22">
        <v>5407487242</v>
      </c>
    </row>
    <row r="23" spans="1:25" x14ac:dyDescent="0.25">
      <c r="A23" s="23">
        <v>20</v>
      </c>
      <c r="B23" s="23" t="s">
        <v>17</v>
      </c>
      <c r="C23" s="92">
        <v>1319.4079999999999</v>
      </c>
      <c r="D23" s="92">
        <v>0</v>
      </c>
      <c r="E23" s="92"/>
      <c r="F23" s="92"/>
      <c r="G23" s="92"/>
      <c r="H23" s="92">
        <v>0</v>
      </c>
      <c r="I23" s="92"/>
      <c r="J23" s="92"/>
      <c r="K23" s="92"/>
      <c r="L23" s="92">
        <v>0</v>
      </c>
      <c r="M23" s="92">
        <v>1319.4079999999999</v>
      </c>
      <c r="N23" s="92">
        <v>790.81500000000005</v>
      </c>
      <c r="O23" s="92">
        <v>0</v>
      </c>
      <c r="P23" s="92"/>
      <c r="Q23" s="92"/>
      <c r="R23" s="92"/>
      <c r="S23" s="92">
        <v>0</v>
      </c>
      <c r="T23" s="92"/>
      <c r="U23" s="92"/>
      <c r="V23" s="92"/>
      <c r="W23" s="92">
        <v>0</v>
      </c>
      <c r="X23" s="92">
        <v>790.81500000000005</v>
      </c>
      <c r="Y23">
        <v>2310981029</v>
      </c>
    </row>
    <row r="24" spans="1:25" x14ac:dyDescent="0.25">
      <c r="A24" s="23">
        <v>21</v>
      </c>
      <c r="B24" s="23" t="s">
        <v>35</v>
      </c>
      <c r="C24" s="92">
        <v>723.572</v>
      </c>
      <c r="D24" s="92">
        <v>0</v>
      </c>
      <c r="E24" s="92"/>
      <c r="F24" s="92"/>
      <c r="G24" s="92"/>
      <c r="H24" s="92">
        <v>0</v>
      </c>
      <c r="I24" s="92"/>
      <c r="J24" s="92"/>
      <c r="K24" s="92"/>
      <c r="L24" s="92">
        <v>0</v>
      </c>
      <c r="M24" s="92">
        <v>723.572</v>
      </c>
      <c r="N24" s="92">
        <v>500.48</v>
      </c>
      <c r="O24" s="92">
        <v>0</v>
      </c>
      <c r="P24" s="92"/>
      <c r="Q24" s="92"/>
      <c r="R24" s="92"/>
      <c r="S24" s="92">
        <v>0</v>
      </c>
      <c r="T24" s="92"/>
      <c r="U24" s="92"/>
      <c r="V24" s="92"/>
      <c r="W24" s="92">
        <v>0</v>
      </c>
      <c r="X24" s="92">
        <v>500.48</v>
      </c>
      <c r="Y24">
        <v>1831045838</v>
      </c>
    </row>
    <row r="25" spans="1:25" x14ac:dyDescent="0.25">
      <c r="A25" s="23">
        <v>22</v>
      </c>
      <c r="B25" s="23" t="s">
        <v>156</v>
      </c>
      <c r="C25" s="92">
        <v>704.89252099999999</v>
      </c>
      <c r="D25" s="92">
        <v>0</v>
      </c>
      <c r="E25" s="92"/>
      <c r="F25" s="92"/>
      <c r="G25" s="92"/>
      <c r="H25" s="92">
        <v>0</v>
      </c>
      <c r="I25" s="92"/>
      <c r="J25" s="92"/>
      <c r="K25" s="92"/>
      <c r="L25" s="92">
        <v>0</v>
      </c>
      <c r="M25" s="92">
        <v>704.89252099999999</v>
      </c>
      <c r="N25" s="92">
        <v>388.70318600000002</v>
      </c>
      <c r="O25" s="92">
        <v>0</v>
      </c>
      <c r="P25" s="92"/>
      <c r="Q25" s="92"/>
      <c r="R25" s="92"/>
      <c r="S25" s="92">
        <v>0</v>
      </c>
      <c r="T25" s="92"/>
      <c r="U25" s="92"/>
      <c r="V25" s="92"/>
      <c r="W25" s="92">
        <v>0</v>
      </c>
      <c r="X25" s="92">
        <v>388.70318600000002</v>
      </c>
      <c r="Y25">
        <v>1655259599</v>
      </c>
    </row>
    <row r="26" spans="1:25" x14ac:dyDescent="0.25">
      <c r="A26" s="23">
        <v>23</v>
      </c>
      <c r="B26" s="23" t="s">
        <v>27</v>
      </c>
      <c r="C26" s="92">
        <v>690.82897000000003</v>
      </c>
      <c r="D26" s="92">
        <v>0</v>
      </c>
      <c r="E26" s="92"/>
      <c r="F26" s="92"/>
      <c r="G26" s="92"/>
      <c r="H26" s="92">
        <v>0</v>
      </c>
      <c r="I26" s="92"/>
      <c r="J26" s="92"/>
      <c r="K26" s="92"/>
      <c r="L26" s="92">
        <v>0</v>
      </c>
      <c r="M26" s="92">
        <v>690.82897000000003</v>
      </c>
      <c r="N26" s="92">
        <v>484.13672100000002</v>
      </c>
      <c r="O26" s="92">
        <v>0</v>
      </c>
      <c r="P26" s="92"/>
      <c r="Q26" s="92"/>
      <c r="R26" s="92"/>
      <c r="S26" s="92">
        <v>0</v>
      </c>
      <c r="T26" s="92"/>
      <c r="U26" s="92"/>
      <c r="V26" s="92"/>
      <c r="W26" s="92">
        <v>0</v>
      </c>
      <c r="X26" s="92">
        <v>484.13672100000002</v>
      </c>
      <c r="Y26">
        <v>6164072742</v>
      </c>
    </row>
    <row r="27" spans="1:25" x14ac:dyDescent="0.25">
      <c r="A27" s="23">
        <v>24</v>
      </c>
      <c r="B27" s="23" t="s">
        <v>18</v>
      </c>
      <c r="C27" s="92">
        <v>656.19954000000007</v>
      </c>
      <c r="D27" s="92">
        <v>0</v>
      </c>
      <c r="E27" s="92"/>
      <c r="F27" s="92"/>
      <c r="G27" s="92"/>
      <c r="H27" s="92">
        <v>0</v>
      </c>
      <c r="I27" s="92"/>
      <c r="J27" s="92"/>
      <c r="K27" s="92"/>
      <c r="L27" s="92">
        <v>0</v>
      </c>
      <c r="M27" s="92">
        <v>656.19954000000007</v>
      </c>
      <c r="N27" s="92">
        <v>730.22840000000008</v>
      </c>
      <c r="O27" s="92">
        <v>0</v>
      </c>
      <c r="P27" s="92"/>
      <c r="Q27" s="92"/>
      <c r="R27" s="92"/>
      <c r="S27" s="92">
        <v>0</v>
      </c>
      <c r="T27" s="92"/>
      <c r="U27" s="92"/>
      <c r="V27" s="92"/>
      <c r="W27" s="92">
        <v>0</v>
      </c>
      <c r="X27" s="92">
        <v>730.22840000000008</v>
      </c>
      <c r="Y27">
        <v>9102023109</v>
      </c>
    </row>
    <row r="28" spans="1:25" x14ac:dyDescent="0.25">
      <c r="A28" s="23">
        <v>25</v>
      </c>
      <c r="B28" s="23" t="s">
        <v>195</v>
      </c>
      <c r="C28" s="92">
        <v>610.44900000000007</v>
      </c>
      <c r="D28" s="92">
        <v>519.51400000000001</v>
      </c>
      <c r="E28" s="92">
        <v>78</v>
      </c>
      <c r="F28" s="81" t="s">
        <v>83</v>
      </c>
      <c r="G28" s="81" t="s">
        <v>83</v>
      </c>
      <c r="H28" s="92">
        <v>90.935000000000002</v>
      </c>
      <c r="I28" s="81">
        <v>89</v>
      </c>
      <c r="J28" s="81" t="s">
        <v>83</v>
      </c>
      <c r="K28" s="81" t="s">
        <v>83</v>
      </c>
      <c r="L28" s="92">
        <v>0</v>
      </c>
      <c r="M28" s="92">
        <v>0</v>
      </c>
      <c r="N28" s="92">
        <v>463.71299999999997</v>
      </c>
      <c r="O28" s="92">
        <v>435.51</v>
      </c>
      <c r="P28" s="81">
        <v>76</v>
      </c>
      <c r="Q28" s="81" t="s">
        <v>83</v>
      </c>
      <c r="R28" s="81" t="s">
        <v>83</v>
      </c>
      <c r="S28" s="92">
        <v>28.202999999999999</v>
      </c>
      <c r="T28" s="92">
        <v>91</v>
      </c>
      <c r="U28" s="81" t="s">
        <v>83</v>
      </c>
      <c r="V28" s="81" t="s">
        <v>83</v>
      </c>
      <c r="W28" s="92">
        <v>0</v>
      </c>
      <c r="X28" s="92">
        <v>0</v>
      </c>
      <c r="Y28" t="s">
        <v>196</v>
      </c>
    </row>
    <row r="29" spans="1:25" x14ac:dyDescent="0.25">
      <c r="A29" s="23">
        <v>26</v>
      </c>
      <c r="B29" s="23" t="s">
        <v>16</v>
      </c>
      <c r="C29" s="92">
        <v>582.19510000000002</v>
      </c>
      <c r="D29" s="92">
        <v>0</v>
      </c>
      <c r="E29" s="92"/>
      <c r="F29" s="92"/>
      <c r="G29" s="92"/>
      <c r="H29" s="92">
        <v>0</v>
      </c>
      <c r="I29" s="92"/>
      <c r="J29" s="92"/>
      <c r="K29" s="92"/>
      <c r="L29" s="92">
        <v>0</v>
      </c>
      <c r="M29" s="92">
        <v>582.19510000000002</v>
      </c>
      <c r="N29" s="92">
        <v>358.17809999999997</v>
      </c>
      <c r="O29" s="92">
        <v>0</v>
      </c>
      <c r="P29" s="92"/>
      <c r="Q29" s="92"/>
      <c r="R29" s="92"/>
      <c r="S29" s="92">
        <v>0</v>
      </c>
      <c r="T29" s="92"/>
      <c r="U29" s="92"/>
      <c r="V29" s="92"/>
      <c r="W29" s="92">
        <v>0</v>
      </c>
      <c r="X29" s="92">
        <v>358.17809999999997</v>
      </c>
      <c r="Y29">
        <v>4345045088</v>
      </c>
    </row>
    <row r="30" spans="1:25" x14ac:dyDescent="0.25">
      <c r="A30" s="23">
        <v>27</v>
      </c>
      <c r="B30" s="23" t="s">
        <v>24</v>
      </c>
      <c r="C30" s="92">
        <v>573.45100000000002</v>
      </c>
      <c r="D30" s="92">
        <v>0</v>
      </c>
      <c r="E30" s="92"/>
      <c r="F30" s="92"/>
      <c r="G30" s="92"/>
      <c r="H30" s="92">
        <v>0</v>
      </c>
      <c r="I30" s="92"/>
      <c r="J30" s="92"/>
      <c r="K30" s="92"/>
      <c r="L30" s="92">
        <v>0</v>
      </c>
      <c r="M30" s="92">
        <v>573.45100000000002</v>
      </c>
      <c r="N30" s="92">
        <v>444.70600000000002</v>
      </c>
      <c r="O30" s="92">
        <v>0</v>
      </c>
      <c r="P30" s="92"/>
      <c r="Q30" s="92"/>
      <c r="R30" s="92"/>
      <c r="S30" s="92">
        <v>0</v>
      </c>
      <c r="T30" s="92"/>
      <c r="U30" s="92"/>
      <c r="V30" s="92"/>
      <c r="W30" s="92">
        <v>0</v>
      </c>
      <c r="X30" s="92">
        <v>444.70600000000002</v>
      </c>
      <c r="Y30">
        <v>5406570716</v>
      </c>
    </row>
    <row r="31" spans="1:25" x14ac:dyDescent="0.25">
      <c r="A31" s="23">
        <v>28</v>
      </c>
      <c r="B31" s="23" t="s">
        <v>39</v>
      </c>
      <c r="C31" s="92">
        <v>556.34830599999998</v>
      </c>
      <c r="D31" s="92">
        <v>0</v>
      </c>
      <c r="E31" s="92"/>
      <c r="F31" s="92"/>
      <c r="G31" s="92"/>
      <c r="H31" s="92">
        <v>0</v>
      </c>
      <c r="I31" s="92"/>
      <c r="J31" s="92"/>
      <c r="K31" s="92"/>
      <c r="L31" s="92">
        <v>0</v>
      </c>
      <c r="M31" s="92">
        <v>556.34830599999998</v>
      </c>
      <c r="N31" s="92">
        <v>327.91648399999997</v>
      </c>
      <c r="O31" s="92">
        <v>0</v>
      </c>
      <c r="P31" s="92"/>
      <c r="Q31" s="92"/>
      <c r="R31" s="92"/>
      <c r="S31" s="92">
        <v>0</v>
      </c>
      <c r="T31" s="92"/>
      <c r="U31" s="92"/>
      <c r="V31" s="92"/>
      <c r="W31" s="92">
        <v>0</v>
      </c>
      <c r="X31" s="92">
        <v>327.91648399999997</v>
      </c>
      <c r="Y31">
        <v>8601042850</v>
      </c>
    </row>
    <row r="32" spans="1:25" x14ac:dyDescent="0.25">
      <c r="A32" s="23">
        <v>29</v>
      </c>
      <c r="B32" s="23" t="s">
        <v>166</v>
      </c>
      <c r="C32" s="92">
        <v>547.82799999999997</v>
      </c>
      <c r="D32" s="92">
        <v>0</v>
      </c>
      <c r="E32" s="92"/>
      <c r="F32" s="92"/>
      <c r="G32" s="92"/>
      <c r="H32" s="92">
        <v>0</v>
      </c>
      <c r="I32" s="92"/>
      <c r="J32" s="92"/>
      <c r="K32" s="92"/>
      <c r="L32" s="92">
        <v>0</v>
      </c>
      <c r="M32" s="92">
        <v>547.82799999999997</v>
      </c>
      <c r="N32" s="92">
        <v>197.346</v>
      </c>
      <c r="O32" s="92">
        <v>0</v>
      </c>
      <c r="P32" s="92"/>
      <c r="Q32" s="92"/>
      <c r="R32" s="92"/>
      <c r="S32" s="92">
        <v>0</v>
      </c>
      <c r="T32" s="92"/>
      <c r="U32" s="92"/>
      <c r="V32" s="92"/>
      <c r="W32" s="92">
        <v>0</v>
      </c>
      <c r="X32" s="92">
        <v>197.346</v>
      </c>
      <c r="Y32" t="s">
        <v>167</v>
      </c>
    </row>
    <row r="33" spans="1:25" x14ac:dyDescent="0.25">
      <c r="A33" s="23">
        <v>30</v>
      </c>
      <c r="B33" s="23" t="s">
        <v>204</v>
      </c>
      <c r="C33" s="92">
        <v>535.13131399999997</v>
      </c>
      <c r="D33" s="92">
        <v>0</v>
      </c>
      <c r="E33" s="92"/>
      <c r="F33" s="92"/>
      <c r="G33" s="92"/>
      <c r="H33" s="92">
        <v>0</v>
      </c>
      <c r="I33" s="92"/>
      <c r="J33" s="92"/>
      <c r="K33" s="92"/>
      <c r="L33" s="92">
        <v>0</v>
      </c>
      <c r="M33" s="92">
        <v>535.13131399999997</v>
      </c>
      <c r="N33" s="92">
        <v>803.61400000000003</v>
      </c>
      <c r="O33" s="92">
        <v>0</v>
      </c>
      <c r="P33" s="92"/>
      <c r="Q33" s="92"/>
      <c r="R33" s="92"/>
      <c r="S33" s="92">
        <v>0</v>
      </c>
      <c r="T33" s="92"/>
      <c r="U33" s="92"/>
      <c r="V33" s="92"/>
      <c r="W33" s="92">
        <v>0</v>
      </c>
      <c r="X33" s="92">
        <v>803.61400000000003</v>
      </c>
      <c r="Y33">
        <v>2221171632</v>
      </c>
    </row>
    <row r="34" spans="1:25" x14ac:dyDescent="0.25">
      <c r="A34" s="23">
        <v>31</v>
      </c>
      <c r="B34" s="23" t="s">
        <v>161</v>
      </c>
      <c r="C34" s="92">
        <v>514.59356000000002</v>
      </c>
      <c r="D34" s="92">
        <v>0</v>
      </c>
      <c r="E34" s="92"/>
      <c r="F34" s="92"/>
      <c r="G34" s="92"/>
      <c r="H34" s="92">
        <v>0</v>
      </c>
      <c r="I34" s="92"/>
      <c r="J34" s="92"/>
      <c r="K34" s="92"/>
      <c r="L34" s="92">
        <v>0</v>
      </c>
      <c r="M34" s="92">
        <v>514.59356000000002</v>
      </c>
      <c r="N34" s="92">
        <v>275.77600000000001</v>
      </c>
      <c r="O34" s="92">
        <v>0</v>
      </c>
      <c r="P34" s="92"/>
      <c r="Q34" s="92"/>
      <c r="R34" s="92"/>
      <c r="S34" s="92">
        <v>0</v>
      </c>
      <c r="T34" s="92"/>
      <c r="U34" s="92"/>
      <c r="V34" s="92"/>
      <c r="W34" s="92">
        <v>0</v>
      </c>
      <c r="X34" s="92">
        <v>275.77600000000001</v>
      </c>
      <c r="Y34">
        <v>6952000911</v>
      </c>
    </row>
    <row r="35" spans="1:25" x14ac:dyDescent="0.25">
      <c r="A35" s="23">
        <v>32</v>
      </c>
      <c r="B35" s="23" t="s">
        <v>30</v>
      </c>
      <c r="C35" s="92">
        <v>509.47348</v>
      </c>
      <c r="D35" s="92">
        <v>0</v>
      </c>
      <c r="E35" s="92"/>
      <c r="F35" s="92"/>
      <c r="G35" s="92"/>
      <c r="H35" s="92">
        <v>0</v>
      </c>
      <c r="I35" s="92"/>
      <c r="J35" s="92"/>
      <c r="K35" s="92"/>
      <c r="L35" s="92">
        <v>0</v>
      </c>
      <c r="M35" s="92">
        <v>509.47348</v>
      </c>
      <c r="N35" s="92">
        <v>546.13576</v>
      </c>
      <c r="O35" s="92">
        <v>0</v>
      </c>
      <c r="P35" s="92"/>
      <c r="Q35" s="92"/>
      <c r="R35" s="92"/>
      <c r="S35" s="92">
        <v>0</v>
      </c>
      <c r="T35" s="92"/>
      <c r="U35" s="92"/>
      <c r="V35" s="92"/>
      <c r="W35" s="92">
        <v>0</v>
      </c>
      <c r="X35" s="92">
        <v>546.13576</v>
      </c>
      <c r="Y35">
        <v>6671118019</v>
      </c>
    </row>
    <row r="36" spans="1:25" x14ac:dyDescent="0.25">
      <c r="A36" s="23">
        <v>33</v>
      </c>
      <c r="B36" s="23" t="s">
        <v>270</v>
      </c>
      <c r="C36" s="92">
        <v>490.71127488999997</v>
      </c>
      <c r="D36" s="92">
        <v>0</v>
      </c>
      <c r="E36" s="92"/>
      <c r="F36" s="92"/>
      <c r="G36" s="92"/>
      <c r="H36" s="92">
        <v>4.9509999999999996</v>
      </c>
      <c r="I36" s="81">
        <v>37.386386588567966</v>
      </c>
      <c r="J36" s="81">
        <v>97.4</v>
      </c>
      <c r="K36" s="81">
        <v>28.947368421052634</v>
      </c>
      <c r="L36" s="92">
        <v>0</v>
      </c>
      <c r="M36" s="92">
        <v>485.76027488999995</v>
      </c>
      <c r="N36" s="92">
        <v>884.74892803000012</v>
      </c>
      <c r="O36" s="92">
        <v>0</v>
      </c>
      <c r="P36" s="92"/>
      <c r="Q36" s="92"/>
      <c r="R36" s="92"/>
      <c r="S36" s="92">
        <v>29.185191869999997</v>
      </c>
      <c r="T36" s="92">
        <v>46.609886721296377</v>
      </c>
      <c r="U36" s="92">
        <v>97.1</v>
      </c>
      <c r="V36" s="92">
        <v>19</v>
      </c>
      <c r="W36" s="92">
        <v>0</v>
      </c>
      <c r="X36" s="92">
        <v>855.56373616000008</v>
      </c>
      <c r="Y36" t="s">
        <v>200</v>
      </c>
    </row>
    <row r="37" spans="1:25" x14ac:dyDescent="0.25">
      <c r="A37" s="23">
        <v>34</v>
      </c>
      <c r="B37" s="23" t="s">
        <v>157</v>
      </c>
      <c r="C37" s="92">
        <v>485.72399999999999</v>
      </c>
      <c r="D37" s="92">
        <v>0</v>
      </c>
      <c r="E37" s="92"/>
      <c r="F37" s="92"/>
      <c r="G37" s="92"/>
      <c r="H37" s="92">
        <v>0</v>
      </c>
      <c r="I37" s="92"/>
      <c r="J37" s="92"/>
      <c r="K37" s="92"/>
      <c r="L37" s="92">
        <v>0</v>
      </c>
      <c r="M37" s="92">
        <v>485.72399999999999</v>
      </c>
      <c r="N37" s="92">
        <v>272.74299999999999</v>
      </c>
      <c r="O37" s="92">
        <v>0</v>
      </c>
      <c r="P37" s="92"/>
      <c r="Q37" s="92"/>
      <c r="R37" s="92"/>
      <c r="S37" s="92">
        <v>0</v>
      </c>
      <c r="T37" s="92"/>
      <c r="U37" s="92"/>
      <c r="V37" s="92"/>
      <c r="W37" s="92">
        <v>0</v>
      </c>
      <c r="X37" s="92">
        <v>272.74299999999999</v>
      </c>
      <c r="Y37">
        <v>5038072003</v>
      </c>
    </row>
    <row r="38" spans="1:25" x14ac:dyDescent="0.25">
      <c r="A38" s="23">
        <v>35</v>
      </c>
      <c r="B38" s="23" t="s">
        <v>38</v>
      </c>
      <c r="C38" s="92">
        <v>481.87299999999999</v>
      </c>
      <c r="D38" s="92">
        <v>0</v>
      </c>
      <c r="E38" s="92"/>
      <c r="F38" s="92"/>
      <c r="G38" s="92"/>
      <c r="H38" s="92">
        <v>0</v>
      </c>
      <c r="I38" s="92"/>
      <c r="J38" s="92"/>
      <c r="K38" s="92"/>
      <c r="L38" s="92">
        <v>0</v>
      </c>
      <c r="M38" s="92">
        <v>481.87299999999999</v>
      </c>
      <c r="N38" s="92">
        <v>650.14499999999998</v>
      </c>
      <c r="O38" s="92">
        <v>0</v>
      </c>
      <c r="P38" s="92"/>
      <c r="Q38" s="92"/>
      <c r="R38" s="92"/>
      <c r="S38" s="92">
        <v>0</v>
      </c>
      <c r="T38" s="92"/>
      <c r="U38" s="92"/>
      <c r="V38" s="92"/>
      <c r="W38" s="92">
        <v>0</v>
      </c>
      <c r="X38" s="92">
        <v>650.14499999999998</v>
      </c>
      <c r="Y38">
        <v>2130058291</v>
      </c>
    </row>
    <row r="39" spans="1:25" x14ac:dyDescent="0.25">
      <c r="A39" s="23">
        <v>36</v>
      </c>
      <c r="B39" s="23" t="s">
        <v>14</v>
      </c>
      <c r="C39" s="92">
        <v>471.80647800000003</v>
      </c>
      <c r="D39" s="92">
        <v>0</v>
      </c>
      <c r="E39" s="92"/>
      <c r="F39" s="92"/>
      <c r="G39" s="92"/>
      <c r="H39" s="92">
        <v>0</v>
      </c>
      <c r="I39" s="92"/>
      <c r="J39" s="92"/>
      <c r="K39" s="92"/>
      <c r="L39" s="92">
        <v>0</v>
      </c>
      <c r="M39" s="92">
        <v>471.80647800000003</v>
      </c>
      <c r="N39" s="92">
        <v>242.72190000000001</v>
      </c>
      <c r="O39" s="92">
        <v>0</v>
      </c>
      <c r="P39" s="92"/>
      <c r="Q39" s="92"/>
      <c r="R39" s="92"/>
      <c r="S39" s="92">
        <v>0</v>
      </c>
      <c r="T39" s="92"/>
      <c r="U39" s="92"/>
      <c r="V39" s="92"/>
      <c r="W39" s="92">
        <v>0</v>
      </c>
      <c r="X39" s="92">
        <v>242.72190000000001</v>
      </c>
      <c r="Y39">
        <v>4101091354</v>
      </c>
    </row>
    <row r="40" spans="1:25" x14ac:dyDescent="0.25">
      <c r="A40" s="23">
        <v>37</v>
      </c>
      <c r="B40" s="23" t="s">
        <v>170</v>
      </c>
      <c r="C40" s="92">
        <v>448.81973800000003</v>
      </c>
      <c r="D40" s="92">
        <v>0</v>
      </c>
      <c r="E40" s="92"/>
      <c r="F40" s="92"/>
      <c r="G40" s="92"/>
      <c r="H40" s="92">
        <v>0</v>
      </c>
      <c r="I40" s="92"/>
      <c r="J40" s="92"/>
      <c r="K40" s="92"/>
      <c r="L40" s="92">
        <v>0</v>
      </c>
      <c r="M40" s="92">
        <v>448.81973800000003</v>
      </c>
      <c r="N40" s="92">
        <v>179.98050000000001</v>
      </c>
      <c r="O40" s="92">
        <v>0</v>
      </c>
      <c r="P40" s="92"/>
      <c r="Q40" s="92"/>
      <c r="R40" s="92"/>
      <c r="S40" s="92">
        <v>0</v>
      </c>
      <c r="T40" s="92"/>
      <c r="U40" s="92"/>
      <c r="V40" s="92"/>
      <c r="W40" s="92">
        <v>0</v>
      </c>
      <c r="X40" s="92">
        <v>179.98050000000001</v>
      </c>
      <c r="Y40" t="s">
        <v>179</v>
      </c>
    </row>
    <row r="41" spans="1:25" x14ac:dyDescent="0.25">
      <c r="A41" s="23">
        <v>38</v>
      </c>
      <c r="B41" s="23" t="s">
        <v>158</v>
      </c>
      <c r="C41" s="92">
        <v>384.387</v>
      </c>
      <c r="D41" s="92">
        <v>0</v>
      </c>
      <c r="E41" s="92"/>
      <c r="F41" s="92"/>
      <c r="G41" s="92"/>
      <c r="H41" s="92">
        <v>0</v>
      </c>
      <c r="I41" s="92"/>
      <c r="J41" s="92"/>
      <c r="K41" s="92"/>
      <c r="L41" s="92">
        <v>0</v>
      </c>
      <c r="M41" s="92">
        <v>384.387</v>
      </c>
      <c r="N41" s="92">
        <v>154.68799999999999</v>
      </c>
      <c r="O41" s="92">
        <v>0</v>
      </c>
      <c r="P41" s="92"/>
      <c r="Q41" s="92"/>
      <c r="R41" s="92"/>
      <c r="S41" s="92">
        <v>0</v>
      </c>
      <c r="T41" s="92"/>
      <c r="U41" s="92"/>
      <c r="V41" s="92"/>
      <c r="W41" s="92">
        <v>0</v>
      </c>
      <c r="X41" s="92">
        <v>154.68799999999999</v>
      </c>
      <c r="Y41">
        <v>3328999318</v>
      </c>
    </row>
    <row r="42" spans="1:25" x14ac:dyDescent="0.25">
      <c r="A42" s="23">
        <v>39</v>
      </c>
      <c r="B42" s="23" t="s">
        <v>13</v>
      </c>
      <c r="C42" s="92">
        <v>383.02199999999999</v>
      </c>
      <c r="D42" s="92">
        <v>0</v>
      </c>
      <c r="E42" s="92"/>
      <c r="F42" s="92"/>
      <c r="G42" s="92"/>
      <c r="H42" s="92">
        <v>0</v>
      </c>
      <c r="I42" s="92"/>
      <c r="J42" s="92"/>
      <c r="K42" s="92"/>
      <c r="L42" s="92">
        <v>0</v>
      </c>
      <c r="M42" s="92">
        <v>383.02199999999999</v>
      </c>
      <c r="N42" s="92">
        <v>276.14499999999998</v>
      </c>
      <c r="O42" s="92">
        <v>0</v>
      </c>
      <c r="P42" s="92"/>
      <c r="Q42" s="92"/>
      <c r="R42" s="92"/>
      <c r="S42" s="92">
        <v>0</v>
      </c>
      <c r="T42" s="92"/>
      <c r="U42" s="92"/>
      <c r="V42" s="92"/>
      <c r="W42" s="92">
        <v>0</v>
      </c>
      <c r="X42" s="92">
        <v>276.14499999999998</v>
      </c>
      <c r="Y42">
        <v>3801990027</v>
      </c>
    </row>
    <row r="43" spans="1:25" x14ac:dyDescent="0.25">
      <c r="A43" s="23">
        <v>40</v>
      </c>
      <c r="B43" s="23" t="s">
        <v>168</v>
      </c>
      <c r="C43" s="92">
        <v>382.75</v>
      </c>
      <c r="D43" s="92">
        <v>0</v>
      </c>
      <c r="E43" s="92"/>
      <c r="F43" s="92"/>
      <c r="G43" s="92"/>
      <c r="H43" s="92">
        <v>0</v>
      </c>
      <c r="I43" s="92"/>
      <c r="J43" s="92"/>
      <c r="K43" s="92"/>
      <c r="L43" s="92">
        <v>0</v>
      </c>
      <c r="M43" s="92">
        <v>382.75</v>
      </c>
      <c r="N43" s="92">
        <v>194.7</v>
      </c>
      <c r="O43" s="92">
        <v>0</v>
      </c>
      <c r="P43" s="92"/>
      <c r="Q43" s="92"/>
      <c r="R43" s="92"/>
      <c r="S43" s="92">
        <v>0</v>
      </c>
      <c r="T43" s="92"/>
      <c r="U43" s="92"/>
      <c r="V43" s="92"/>
      <c r="W43" s="92">
        <v>0</v>
      </c>
      <c r="X43" s="92">
        <v>194.7</v>
      </c>
      <c r="Y43" t="s">
        <v>177</v>
      </c>
    </row>
    <row r="44" spans="1:25" x14ac:dyDescent="0.25">
      <c r="A44" s="23">
        <v>41</v>
      </c>
      <c r="B44" s="23" t="s">
        <v>37</v>
      </c>
      <c r="C44" s="92">
        <v>382.58835299999998</v>
      </c>
      <c r="D44" s="92">
        <v>0</v>
      </c>
      <c r="E44" s="92"/>
      <c r="F44" s="92"/>
      <c r="G44" s="92"/>
      <c r="H44" s="92">
        <v>0</v>
      </c>
      <c r="I44" s="92"/>
      <c r="J44" s="92"/>
      <c r="K44" s="92"/>
      <c r="L44" s="92">
        <v>0</v>
      </c>
      <c r="M44" s="92">
        <v>382.58835299999998</v>
      </c>
      <c r="N44" s="92">
        <v>222.64737899999997</v>
      </c>
      <c r="O44" s="92">
        <v>0</v>
      </c>
      <c r="P44" s="92"/>
      <c r="Q44" s="92"/>
      <c r="R44" s="92"/>
      <c r="S44" s="92">
        <v>0</v>
      </c>
      <c r="T44" s="92"/>
      <c r="U44" s="92"/>
      <c r="V44" s="92"/>
      <c r="W44" s="92">
        <v>0</v>
      </c>
      <c r="X44" s="92">
        <v>222.64737899999997</v>
      </c>
      <c r="Y44" t="s">
        <v>178</v>
      </c>
    </row>
    <row r="45" spans="1:25" x14ac:dyDescent="0.25">
      <c r="A45" s="23">
        <v>42</v>
      </c>
      <c r="B45" s="23" t="s">
        <v>23</v>
      </c>
      <c r="C45" s="92">
        <v>355.59899999999999</v>
      </c>
      <c r="D45" s="92">
        <v>0</v>
      </c>
      <c r="E45" s="92"/>
      <c r="F45" s="92"/>
      <c r="G45" s="92"/>
      <c r="H45" s="92">
        <v>0</v>
      </c>
      <c r="I45" s="92"/>
      <c r="J45" s="92"/>
      <c r="K45" s="92"/>
      <c r="L45" s="92">
        <v>0</v>
      </c>
      <c r="M45" s="92">
        <v>355.59899999999999</v>
      </c>
      <c r="N45" s="92">
        <v>364.62599999999998</v>
      </c>
      <c r="O45" s="92">
        <v>0</v>
      </c>
      <c r="P45" s="92"/>
      <c r="Q45" s="92"/>
      <c r="R45" s="92"/>
      <c r="S45" s="92">
        <v>0</v>
      </c>
      <c r="T45" s="92"/>
      <c r="U45" s="92"/>
      <c r="V45" s="92"/>
      <c r="W45" s="92">
        <v>0</v>
      </c>
      <c r="X45" s="92">
        <v>364.62599999999998</v>
      </c>
      <c r="Y45">
        <v>5321059541</v>
      </c>
    </row>
    <row r="46" spans="1:25" x14ac:dyDescent="0.25">
      <c r="A46" s="23">
        <v>43</v>
      </c>
      <c r="B46" s="23" t="s">
        <v>21</v>
      </c>
      <c r="C46" s="92">
        <v>353.483</v>
      </c>
      <c r="D46" s="92">
        <v>0</v>
      </c>
      <c r="E46" s="92"/>
      <c r="F46" s="92"/>
      <c r="G46" s="92"/>
      <c r="H46" s="92">
        <v>0</v>
      </c>
      <c r="I46" s="92"/>
      <c r="J46" s="92"/>
      <c r="K46" s="92"/>
      <c r="L46" s="92">
        <v>0</v>
      </c>
      <c r="M46" s="92">
        <v>353.483</v>
      </c>
      <c r="N46" s="92">
        <v>230.785</v>
      </c>
      <c r="O46" s="92">
        <v>0</v>
      </c>
      <c r="P46" s="92"/>
      <c r="Q46" s="92"/>
      <c r="R46" s="92"/>
      <c r="S46" s="92">
        <v>0</v>
      </c>
      <c r="T46" s="92"/>
      <c r="U46" s="92"/>
      <c r="V46" s="92"/>
      <c r="W46" s="92">
        <v>0</v>
      </c>
      <c r="X46" s="92">
        <v>230.785</v>
      </c>
      <c r="Y46">
        <v>4824047100</v>
      </c>
    </row>
    <row r="47" spans="1:25" x14ac:dyDescent="0.25">
      <c r="A47" s="23">
        <v>44</v>
      </c>
      <c r="B47" s="19" t="s">
        <v>22</v>
      </c>
      <c r="C47" s="92">
        <v>346.65198900000001</v>
      </c>
      <c r="D47" s="92">
        <v>0</v>
      </c>
      <c r="E47" s="92"/>
      <c r="F47" s="92"/>
      <c r="G47" s="92"/>
      <c r="H47" s="92">
        <v>0</v>
      </c>
      <c r="I47" s="92"/>
      <c r="J47" s="92"/>
      <c r="K47" s="92"/>
      <c r="L47" s="92">
        <v>0</v>
      </c>
      <c r="M47" s="92">
        <v>346.65198900000001</v>
      </c>
      <c r="N47" s="92">
        <v>172.09200000000001</v>
      </c>
      <c r="O47" s="92">
        <v>0</v>
      </c>
      <c r="P47" s="92"/>
      <c r="Q47" s="92"/>
      <c r="R47" s="92"/>
      <c r="S47" s="92">
        <v>0</v>
      </c>
      <c r="T47" s="92"/>
      <c r="U47" s="92"/>
      <c r="V47" s="92"/>
      <c r="W47" s="92">
        <v>0</v>
      </c>
      <c r="X47" s="92">
        <v>172.09200000000001</v>
      </c>
      <c r="Y47" s="97" t="s">
        <v>136</v>
      </c>
    </row>
    <row r="48" spans="1:25" x14ac:dyDescent="0.25">
      <c r="A48" s="23">
        <v>45</v>
      </c>
      <c r="B48" s="23" t="s">
        <v>171</v>
      </c>
      <c r="C48" s="92">
        <v>340.36</v>
      </c>
      <c r="D48" s="92">
        <v>0</v>
      </c>
      <c r="E48" s="92"/>
      <c r="F48" s="92"/>
      <c r="G48" s="92"/>
      <c r="H48" s="92">
        <v>0</v>
      </c>
      <c r="I48" s="92"/>
      <c r="J48" s="92"/>
      <c r="K48" s="92"/>
      <c r="L48" s="92">
        <v>0</v>
      </c>
      <c r="M48" s="92">
        <v>340.36</v>
      </c>
      <c r="N48" s="92">
        <v>166.43</v>
      </c>
      <c r="O48" s="92">
        <v>0</v>
      </c>
      <c r="P48" s="92"/>
      <c r="Q48" s="92"/>
      <c r="R48" s="92"/>
      <c r="S48" s="92">
        <v>0</v>
      </c>
      <c r="T48" s="92"/>
      <c r="U48" s="92"/>
      <c r="V48" s="92"/>
      <c r="W48" s="92">
        <v>0</v>
      </c>
      <c r="X48" s="92">
        <v>166.43</v>
      </c>
      <c r="Y48" t="s">
        <v>182</v>
      </c>
    </row>
    <row r="49" spans="1:28" x14ac:dyDescent="0.25">
      <c r="A49" s="23">
        <v>46</v>
      </c>
      <c r="B49" s="23" t="s">
        <v>169</v>
      </c>
      <c r="C49" s="92">
        <v>325.42969400000004</v>
      </c>
      <c r="D49" s="92">
        <v>0</v>
      </c>
      <c r="E49" s="92"/>
      <c r="F49" s="92"/>
      <c r="G49" s="92"/>
      <c r="H49" s="92">
        <v>0</v>
      </c>
      <c r="I49" s="92"/>
      <c r="J49" s="92"/>
      <c r="K49" s="92"/>
      <c r="L49" s="92">
        <v>0</v>
      </c>
      <c r="M49" s="92">
        <v>325.42969400000004</v>
      </c>
      <c r="N49" s="81" t="s">
        <v>83</v>
      </c>
      <c r="O49" s="92">
        <v>0</v>
      </c>
      <c r="P49" s="92"/>
      <c r="Q49" s="92"/>
      <c r="R49" s="92"/>
      <c r="S49" s="92">
        <v>0</v>
      </c>
      <c r="T49" s="92"/>
      <c r="U49" s="92"/>
      <c r="V49" s="92"/>
      <c r="W49" s="92">
        <v>0</v>
      </c>
      <c r="X49" s="81" t="s">
        <v>83</v>
      </c>
      <c r="Y49">
        <v>7106015641</v>
      </c>
    </row>
    <row r="50" spans="1:28" x14ac:dyDescent="0.25">
      <c r="A50" s="23">
        <v>47</v>
      </c>
      <c r="B50" s="23" t="s">
        <v>32</v>
      </c>
      <c r="C50" s="92">
        <v>322.04201499999999</v>
      </c>
      <c r="D50" s="92">
        <v>0</v>
      </c>
      <c r="E50" s="92"/>
      <c r="F50" s="92"/>
      <c r="G50" s="92"/>
      <c r="H50" s="92">
        <v>0</v>
      </c>
      <c r="I50" s="92"/>
      <c r="J50" s="92"/>
      <c r="K50" s="92"/>
      <c r="L50" s="92">
        <v>0</v>
      </c>
      <c r="M50" s="92">
        <v>322.04201499999999</v>
      </c>
      <c r="N50" s="92">
        <v>350.75957</v>
      </c>
      <c r="O50" s="92">
        <v>0</v>
      </c>
      <c r="P50" s="92"/>
      <c r="Q50" s="92"/>
      <c r="R50" s="92"/>
      <c r="S50" s="92">
        <v>0</v>
      </c>
      <c r="T50" s="92"/>
      <c r="U50" s="92"/>
      <c r="V50" s="92"/>
      <c r="W50" s="92">
        <v>0</v>
      </c>
      <c r="X50" s="92">
        <v>350.75957</v>
      </c>
      <c r="Y50">
        <v>2634091033</v>
      </c>
    </row>
    <row r="51" spans="1:28" x14ac:dyDescent="0.25">
      <c r="A51" s="23">
        <v>48</v>
      </c>
      <c r="B51" s="23" t="s">
        <v>62</v>
      </c>
      <c r="C51" s="92">
        <v>321.19799999999998</v>
      </c>
      <c r="D51" s="92">
        <v>0</v>
      </c>
      <c r="E51" s="92"/>
      <c r="F51" s="92"/>
      <c r="G51" s="92"/>
      <c r="H51" s="92">
        <v>321.19799999999998</v>
      </c>
      <c r="I51" s="81">
        <v>40.08</v>
      </c>
      <c r="J51" s="81" t="s">
        <v>83</v>
      </c>
      <c r="K51" s="81">
        <v>9.92</v>
      </c>
      <c r="L51" s="92">
        <v>0</v>
      </c>
      <c r="M51" s="92">
        <v>0</v>
      </c>
      <c r="N51" s="92">
        <v>248.17</v>
      </c>
      <c r="O51" s="92">
        <v>0</v>
      </c>
      <c r="P51" s="92"/>
      <c r="Q51" s="92"/>
      <c r="R51" s="92"/>
      <c r="S51" s="92">
        <v>247.97</v>
      </c>
      <c r="T51" s="92">
        <v>33.28</v>
      </c>
      <c r="U51" s="81" t="s">
        <v>83</v>
      </c>
      <c r="V51" s="92">
        <v>15.39</v>
      </c>
      <c r="W51" s="92">
        <v>0</v>
      </c>
      <c r="X51" s="92">
        <v>0.2</v>
      </c>
      <c r="Y51">
        <v>7838492459</v>
      </c>
    </row>
    <row r="52" spans="1:28" x14ac:dyDescent="0.25">
      <c r="A52" s="23">
        <v>49</v>
      </c>
      <c r="B52" s="23" t="s">
        <v>160</v>
      </c>
      <c r="C52" s="92">
        <v>313.10000000000002</v>
      </c>
      <c r="D52" s="92">
        <v>0</v>
      </c>
      <c r="E52" s="92"/>
      <c r="F52" s="92"/>
      <c r="G52" s="92"/>
      <c r="H52" s="92">
        <v>0</v>
      </c>
      <c r="I52" s="92"/>
      <c r="J52" s="92"/>
      <c r="K52" s="92"/>
      <c r="L52" s="92">
        <v>0</v>
      </c>
      <c r="M52" s="92">
        <v>313.10000000000002</v>
      </c>
      <c r="N52" s="92">
        <v>335.42399999999998</v>
      </c>
      <c r="O52" s="92">
        <v>0</v>
      </c>
      <c r="P52" s="92"/>
      <c r="Q52" s="92"/>
      <c r="R52" s="92"/>
      <c r="S52" s="92">
        <v>0</v>
      </c>
      <c r="T52" s="92"/>
      <c r="U52" s="92"/>
      <c r="V52" s="92"/>
      <c r="W52" s="92">
        <v>0</v>
      </c>
      <c r="X52" s="92">
        <v>335.42399999999998</v>
      </c>
      <c r="Y52">
        <v>3666144160</v>
      </c>
      <c r="AA52" s="87"/>
      <c r="AB52" s="87"/>
    </row>
    <row r="53" spans="1:28" x14ac:dyDescent="0.25">
      <c r="A53" s="23">
        <v>50</v>
      </c>
      <c r="B53" s="23" t="s">
        <v>159</v>
      </c>
      <c r="C53" s="92">
        <v>271.236581</v>
      </c>
      <c r="D53" s="92">
        <v>0</v>
      </c>
      <c r="E53" s="92"/>
      <c r="F53" s="92"/>
      <c r="G53" s="92"/>
      <c r="H53" s="92">
        <v>0</v>
      </c>
      <c r="I53" s="92"/>
      <c r="J53" s="92"/>
      <c r="K53" s="92"/>
      <c r="L53" s="92">
        <v>0</v>
      </c>
      <c r="M53" s="92">
        <v>271.236581</v>
      </c>
      <c r="N53" s="92">
        <v>156.17093599999998</v>
      </c>
      <c r="O53" s="92">
        <v>0</v>
      </c>
      <c r="P53" s="92"/>
      <c r="Q53" s="92"/>
      <c r="R53" s="92"/>
      <c r="S53" s="92">
        <v>0</v>
      </c>
      <c r="T53" s="92"/>
      <c r="U53" s="92"/>
      <c r="V53" s="92"/>
      <c r="W53" s="92">
        <v>0</v>
      </c>
      <c r="X53" s="92">
        <v>156.17093599999998</v>
      </c>
      <c r="Y53">
        <v>2464154029</v>
      </c>
    </row>
    <row r="54" spans="1:28" x14ac:dyDescent="0.25">
      <c r="A54" s="23">
        <v>51</v>
      </c>
      <c r="B54" s="23" t="s">
        <v>172</v>
      </c>
      <c r="C54" s="92">
        <v>261.30691000000002</v>
      </c>
      <c r="D54" s="92">
        <v>0</v>
      </c>
      <c r="E54" s="92"/>
      <c r="F54" s="92"/>
      <c r="G54" s="92"/>
      <c r="H54" s="92">
        <v>0</v>
      </c>
      <c r="I54" s="92"/>
      <c r="J54" s="92"/>
      <c r="K54" s="92"/>
      <c r="L54" s="92">
        <v>0</v>
      </c>
      <c r="M54" s="92">
        <v>261.30691000000002</v>
      </c>
      <c r="N54" s="92">
        <v>138.11085299999999</v>
      </c>
      <c r="O54" s="92">
        <v>0</v>
      </c>
      <c r="P54" s="92"/>
      <c r="Q54" s="92"/>
      <c r="R54" s="92"/>
      <c r="S54" s="92">
        <v>0</v>
      </c>
      <c r="T54" s="92"/>
      <c r="U54" s="92"/>
      <c r="V54" s="92"/>
      <c r="W54" s="92">
        <v>0</v>
      </c>
      <c r="X54" s="92">
        <v>138.11085299999999</v>
      </c>
      <c r="Y54" t="s">
        <v>184</v>
      </c>
    </row>
    <row r="55" spans="1:28" x14ac:dyDescent="0.25">
      <c r="A55" s="23">
        <v>52</v>
      </c>
      <c r="B55" s="23" t="s">
        <v>10</v>
      </c>
      <c r="C55" s="92">
        <v>250.18799999999999</v>
      </c>
      <c r="D55" s="92">
        <v>0</v>
      </c>
      <c r="E55" s="92"/>
      <c r="F55" s="92"/>
      <c r="G55" s="92"/>
      <c r="H55" s="92">
        <v>0</v>
      </c>
      <c r="I55" s="92"/>
      <c r="J55" s="92"/>
      <c r="K55" s="92"/>
      <c r="L55" s="92">
        <v>0</v>
      </c>
      <c r="M55" s="92">
        <v>250.18799999999999</v>
      </c>
      <c r="N55" s="92">
        <v>268.56799999999998</v>
      </c>
      <c r="O55" s="92">
        <v>0</v>
      </c>
      <c r="P55" s="92"/>
      <c r="Q55" s="92"/>
      <c r="R55" s="92"/>
      <c r="S55" s="92">
        <v>0</v>
      </c>
      <c r="T55" s="92"/>
      <c r="U55" s="92"/>
      <c r="V55" s="92"/>
      <c r="W55" s="92">
        <v>0</v>
      </c>
      <c r="X55" s="92">
        <v>268.56799999999998</v>
      </c>
      <c r="Y55">
        <v>3525251257</v>
      </c>
    </row>
    <row r="56" spans="1:28" x14ac:dyDescent="0.25">
      <c r="A56" s="23">
        <v>53</v>
      </c>
      <c r="B56" s="23" t="s">
        <v>8</v>
      </c>
      <c r="C56" s="92">
        <v>248.566</v>
      </c>
      <c r="D56" s="92">
        <v>0</v>
      </c>
      <c r="E56" s="92"/>
      <c r="F56" s="92"/>
      <c r="G56" s="92"/>
      <c r="H56" s="92">
        <v>0</v>
      </c>
      <c r="I56" s="92"/>
      <c r="J56" s="92"/>
      <c r="K56" s="92"/>
      <c r="L56" s="92">
        <v>0</v>
      </c>
      <c r="M56" s="92">
        <v>248.566</v>
      </c>
      <c r="N56" s="92">
        <v>160.10400000000001</v>
      </c>
      <c r="O56" s="92">
        <v>0</v>
      </c>
      <c r="P56" s="92"/>
      <c r="Q56" s="92"/>
      <c r="R56" s="92"/>
      <c r="S56" s="92">
        <v>0</v>
      </c>
      <c r="T56" s="92"/>
      <c r="U56" s="92"/>
      <c r="V56" s="92"/>
      <c r="W56" s="92">
        <v>0</v>
      </c>
      <c r="X56" s="92">
        <v>160.10400000000001</v>
      </c>
      <c r="Y56">
        <v>3015028318</v>
      </c>
    </row>
    <row r="57" spans="1:28" x14ac:dyDescent="0.25">
      <c r="A57" s="23">
        <v>54</v>
      </c>
      <c r="B57" s="23" t="s">
        <v>206</v>
      </c>
      <c r="C57" s="92">
        <v>246.79999999999998</v>
      </c>
      <c r="D57" s="92">
        <v>0</v>
      </c>
      <c r="E57" s="92"/>
      <c r="F57" s="92"/>
      <c r="G57" s="92"/>
      <c r="H57" s="92">
        <v>0</v>
      </c>
      <c r="I57" s="92"/>
      <c r="J57" s="92"/>
      <c r="K57" s="92"/>
      <c r="L57" s="92">
        <v>0</v>
      </c>
      <c r="M57" s="92">
        <v>246.79999999999998</v>
      </c>
      <c r="N57" s="92">
        <v>250.8</v>
      </c>
      <c r="O57" s="92">
        <v>0</v>
      </c>
      <c r="P57" s="92"/>
      <c r="Q57" s="92"/>
      <c r="R57" s="92"/>
      <c r="S57" s="92">
        <v>0</v>
      </c>
      <c r="T57" s="92"/>
      <c r="U57" s="92"/>
      <c r="V57" s="92"/>
      <c r="W57" s="92">
        <v>0</v>
      </c>
      <c r="X57" s="92">
        <v>250.8</v>
      </c>
      <c r="Y57" t="s">
        <v>205</v>
      </c>
    </row>
    <row r="58" spans="1:28" x14ac:dyDescent="0.25">
      <c r="A58" s="23">
        <v>55</v>
      </c>
      <c r="B58" s="23" t="s">
        <v>7</v>
      </c>
      <c r="C58" s="92">
        <v>239.29</v>
      </c>
      <c r="D58" s="92">
        <v>0</v>
      </c>
      <c r="E58" s="92"/>
      <c r="F58" s="92"/>
      <c r="G58" s="92"/>
      <c r="H58" s="92">
        <v>0</v>
      </c>
      <c r="I58" s="92"/>
      <c r="J58" s="92"/>
      <c r="K58" s="92"/>
      <c r="L58" s="92">
        <v>0</v>
      </c>
      <c r="M58" s="92">
        <v>239.29</v>
      </c>
      <c r="N58" s="92">
        <v>178.16</v>
      </c>
      <c r="O58" s="92">
        <v>0</v>
      </c>
      <c r="P58" s="92"/>
      <c r="Q58" s="92"/>
      <c r="R58" s="92"/>
      <c r="S58" s="92">
        <v>0</v>
      </c>
      <c r="T58" s="92"/>
      <c r="U58" s="92"/>
      <c r="V58" s="92"/>
      <c r="W58" s="92">
        <v>0</v>
      </c>
      <c r="X58" s="92">
        <v>178.16</v>
      </c>
      <c r="Y58">
        <v>2901204067</v>
      </c>
    </row>
    <row r="59" spans="1:28" x14ac:dyDescent="0.25">
      <c r="A59" s="23">
        <v>56</v>
      </c>
      <c r="B59" s="23" t="s">
        <v>214</v>
      </c>
      <c r="C59" s="92">
        <v>225.738223</v>
      </c>
      <c r="D59" s="92">
        <v>0</v>
      </c>
      <c r="E59" s="92"/>
      <c r="F59" s="92"/>
      <c r="G59" s="92"/>
      <c r="H59" s="92">
        <v>0</v>
      </c>
      <c r="I59" s="92"/>
      <c r="J59" s="92"/>
      <c r="K59" s="92"/>
      <c r="L59" s="92">
        <v>0</v>
      </c>
      <c r="M59" s="92">
        <v>225.738223</v>
      </c>
      <c r="N59" s="92">
        <v>246.06065799999999</v>
      </c>
      <c r="O59" s="92">
        <v>0</v>
      </c>
      <c r="P59" s="92"/>
      <c r="Q59" s="92"/>
      <c r="R59" s="92"/>
      <c r="S59" s="92">
        <v>0</v>
      </c>
      <c r="T59" s="92"/>
      <c r="U59" s="92"/>
      <c r="V59" s="92"/>
      <c r="W59" s="92">
        <v>0</v>
      </c>
      <c r="X59" s="92">
        <v>246.06065799999999</v>
      </c>
      <c r="Y59">
        <v>7204137581</v>
      </c>
    </row>
    <row r="60" spans="1:28" x14ac:dyDescent="0.25">
      <c r="A60" s="23">
        <v>57</v>
      </c>
      <c r="B60" s="23" t="s">
        <v>192</v>
      </c>
      <c r="C60" s="92">
        <v>221.84081899999998</v>
      </c>
      <c r="D60" s="92">
        <v>0</v>
      </c>
      <c r="E60" s="92"/>
      <c r="F60" s="92"/>
      <c r="G60" s="92"/>
      <c r="H60" s="92">
        <v>0</v>
      </c>
      <c r="I60" s="92"/>
      <c r="J60" s="92"/>
      <c r="K60" s="92"/>
      <c r="L60" s="92">
        <v>0</v>
      </c>
      <c r="M60" s="92">
        <v>221.84081899999998</v>
      </c>
      <c r="N60" s="92">
        <v>211.254333</v>
      </c>
      <c r="O60" s="92">
        <v>0</v>
      </c>
      <c r="P60" s="92"/>
      <c r="Q60" s="92"/>
      <c r="R60" s="92"/>
      <c r="S60" s="92">
        <v>0</v>
      </c>
      <c r="T60" s="92"/>
      <c r="U60" s="92"/>
      <c r="V60" s="92"/>
      <c r="W60" s="92">
        <v>0</v>
      </c>
      <c r="X60" s="92">
        <v>211.254333</v>
      </c>
      <c r="Y60" t="s">
        <v>183</v>
      </c>
    </row>
    <row r="61" spans="1:28" x14ac:dyDescent="0.25">
      <c r="A61" s="23">
        <v>58</v>
      </c>
      <c r="B61" s="23" t="s">
        <v>215</v>
      </c>
      <c r="C61" s="92">
        <v>214.10300000000001</v>
      </c>
      <c r="D61" s="92">
        <v>0</v>
      </c>
      <c r="E61" s="92"/>
      <c r="F61" s="92"/>
      <c r="G61" s="92"/>
      <c r="H61" s="92">
        <v>0</v>
      </c>
      <c r="I61" s="92"/>
      <c r="J61" s="92"/>
      <c r="K61" s="92"/>
      <c r="L61" s="92">
        <v>0</v>
      </c>
      <c r="M61" s="92">
        <v>214.10300000000001</v>
      </c>
      <c r="N61" s="92">
        <v>90.51</v>
      </c>
      <c r="O61" s="92">
        <v>0</v>
      </c>
      <c r="P61" s="92"/>
      <c r="Q61" s="92"/>
      <c r="R61" s="92"/>
      <c r="S61" s="92">
        <v>0</v>
      </c>
      <c r="T61" s="92"/>
      <c r="U61" s="92"/>
      <c r="V61" s="92"/>
      <c r="W61" s="92">
        <v>0</v>
      </c>
      <c r="X61" s="92">
        <v>90.51</v>
      </c>
      <c r="Y61">
        <v>2801249882</v>
      </c>
    </row>
    <row r="62" spans="1:28" x14ac:dyDescent="0.25">
      <c r="A62" s="23">
        <v>59</v>
      </c>
      <c r="B62" s="23" t="s">
        <v>163</v>
      </c>
      <c r="C62" s="92">
        <v>205.03125</v>
      </c>
      <c r="D62" s="92">
        <v>0</v>
      </c>
      <c r="E62" s="92"/>
      <c r="F62" s="92"/>
      <c r="G62" s="92"/>
      <c r="H62" s="92">
        <v>0</v>
      </c>
      <c r="I62" s="92"/>
      <c r="J62" s="92"/>
      <c r="K62" s="92"/>
      <c r="L62" s="92">
        <v>0</v>
      </c>
      <c r="M62" s="92">
        <v>205.03125</v>
      </c>
      <c r="N62" s="92">
        <v>214.49299999999999</v>
      </c>
      <c r="O62" s="92">
        <v>0</v>
      </c>
      <c r="P62" s="92"/>
      <c r="Q62" s="92"/>
      <c r="R62" s="92"/>
      <c r="S62" s="92">
        <v>0</v>
      </c>
      <c r="T62" s="92"/>
      <c r="U62" s="92"/>
      <c r="V62" s="92"/>
      <c r="W62" s="92">
        <v>0</v>
      </c>
      <c r="X62" s="92">
        <v>214.49299999999999</v>
      </c>
      <c r="Y62">
        <v>6450939546</v>
      </c>
    </row>
    <row r="63" spans="1:28" x14ac:dyDescent="0.25">
      <c r="A63" s="23">
        <v>60</v>
      </c>
      <c r="B63" s="23" t="s">
        <v>174</v>
      </c>
      <c r="C63" s="92">
        <v>198.43111499999998</v>
      </c>
      <c r="D63" s="92">
        <v>0</v>
      </c>
      <c r="E63" s="92"/>
      <c r="F63" s="92"/>
      <c r="G63" s="92"/>
      <c r="H63" s="92">
        <v>0</v>
      </c>
      <c r="I63" s="92"/>
      <c r="J63" s="92"/>
      <c r="K63" s="92"/>
      <c r="L63" s="92">
        <v>0</v>
      </c>
      <c r="M63" s="92">
        <v>198.43111499999998</v>
      </c>
      <c r="N63" s="92">
        <v>114.675</v>
      </c>
      <c r="O63" s="92">
        <v>0</v>
      </c>
      <c r="P63" s="92"/>
      <c r="Q63" s="92"/>
      <c r="R63" s="92"/>
      <c r="S63" s="92">
        <v>0</v>
      </c>
      <c r="T63" s="92"/>
      <c r="U63" s="92"/>
      <c r="V63" s="92"/>
      <c r="W63" s="92">
        <v>0</v>
      </c>
      <c r="X63" s="92">
        <v>114.675</v>
      </c>
      <c r="Y63" t="s">
        <v>186</v>
      </c>
    </row>
    <row r="64" spans="1:28" x14ac:dyDescent="0.25">
      <c r="A64" s="23">
        <v>61</v>
      </c>
      <c r="B64" s="23" t="s">
        <v>162</v>
      </c>
      <c r="C64" s="92">
        <v>196.58372299999999</v>
      </c>
      <c r="D64" s="92">
        <v>0</v>
      </c>
      <c r="E64" s="92"/>
      <c r="F64" s="92"/>
      <c r="G64" s="92"/>
      <c r="H64" s="92">
        <v>0</v>
      </c>
      <c r="I64" s="92"/>
      <c r="J64" s="92"/>
      <c r="K64" s="92"/>
      <c r="L64" s="92">
        <v>0</v>
      </c>
      <c r="M64" s="92">
        <v>196.58372299999999</v>
      </c>
      <c r="N64" s="92">
        <v>154.0822</v>
      </c>
      <c r="O64" s="92">
        <v>0</v>
      </c>
      <c r="P64" s="92"/>
      <c r="Q64" s="92"/>
      <c r="R64" s="92"/>
      <c r="S64" s="92">
        <v>0</v>
      </c>
      <c r="T64" s="92"/>
      <c r="U64" s="92"/>
      <c r="V64" s="92"/>
      <c r="W64" s="92">
        <v>0</v>
      </c>
      <c r="X64" s="92">
        <v>154.0822</v>
      </c>
      <c r="Y64">
        <v>3728015495</v>
      </c>
    </row>
    <row r="65" spans="1:25" x14ac:dyDescent="0.25">
      <c r="A65" s="23">
        <v>62</v>
      </c>
      <c r="B65" s="23" t="s">
        <v>180</v>
      </c>
      <c r="C65" s="92">
        <v>196</v>
      </c>
      <c r="D65" s="92">
        <v>0</v>
      </c>
      <c r="E65" s="92"/>
      <c r="F65" s="92"/>
      <c r="G65" s="92"/>
      <c r="H65" s="92">
        <v>0</v>
      </c>
      <c r="I65" s="92"/>
      <c r="J65" s="92"/>
      <c r="K65" s="92"/>
      <c r="L65" s="92">
        <v>0</v>
      </c>
      <c r="M65" s="92">
        <v>196</v>
      </c>
      <c r="N65" s="92">
        <v>285.54450000000003</v>
      </c>
      <c r="O65" s="92">
        <v>0</v>
      </c>
      <c r="P65" s="92"/>
      <c r="Q65" s="92"/>
      <c r="R65" s="92"/>
      <c r="S65" s="92">
        <v>0</v>
      </c>
      <c r="T65" s="92"/>
      <c r="U65" s="92"/>
      <c r="V65" s="92"/>
      <c r="W65" s="92">
        <v>0</v>
      </c>
      <c r="X65" s="92">
        <v>285.54450000000003</v>
      </c>
      <c r="Y65" t="s">
        <v>181</v>
      </c>
    </row>
    <row r="66" spans="1:25" x14ac:dyDescent="0.25">
      <c r="A66" s="23">
        <v>63</v>
      </c>
      <c r="B66" s="23" t="s">
        <v>164</v>
      </c>
      <c r="C66" s="92">
        <v>183.71</v>
      </c>
      <c r="D66" s="92">
        <v>0</v>
      </c>
      <c r="E66" s="92"/>
      <c r="F66" s="92"/>
      <c r="G66" s="92"/>
      <c r="H66" s="92">
        <v>0</v>
      </c>
      <c r="I66" s="92"/>
      <c r="J66" s="92"/>
      <c r="K66" s="92"/>
      <c r="L66" s="92">
        <v>0</v>
      </c>
      <c r="M66" s="92">
        <v>183.71</v>
      </c>
      <c r="N66" s="92">
        <v>159.09299999999999</v>
      </c>
      <c r="O66" s="92">
        <v>0</v>
      </c>
      <c r="P66" s="92"/>
      <c r="Q66" s="92"/>
      <c r="R66" s="92"/>
      <c r="S66" s="92">
        <v>0</v>
      </c>
      <c r="T66" s="92"/>
      <c r="U66" s="92"/>
      <c r="V66" s="92"/>
      <c r="W66" s="92">
        <v>0</v>
      </c>
      <c r="X66" s="92">
        <v>159.09299999999999</v>
      </c>
      <c r="Y66">
        <v>411018879</v>
      </c>
    </row>
    <row r="67" spans="1:25" x14ac:dyDescent="0.25">
      <c r="A67" s="23">
        <v>64</v>
      </c>
      <c r="B67" s="23" t="s">
        <v>173</v>
      </c>
      <c r="C67" s="92">
        <v>172.01967000000002</v>
      </c>
      <c r="D67" s="92">
        <v>0</v>
      </c>
      <c r="E67" s="92"/>
      <c r="F67" s="92"/>
      <c r="G67" s="92"/>
      <c r="H67" s="92">
        <v>0</v>
      </c>
      <c r="I67" s="92"/>
      <c r="J67" s="92"/>
      <c r="K67" s="92"/>
      <c r="L67" s="92">
        <v>0</v>
      </c>
      <c r="M67" s="92">
        <v>172.01967000000002</v>
      </c>
      <c r="N67" s="92">
        <v>103.909541</v>
      </c>
      <c r="O67" s="92">
        <v>0</v>
      </c>
      <c r="P67" s="92"/>
      <c r="Q67" s="92"/>
      <c r="R67" s="92"/>
      <c r="S67" s="92">
        <v>0</v>
      </c>
      <c r="T67" s="92"/>
      <c r="U67" s="92"/>
      <c r="V67" s="92"/>
      <c r="W67" s="92">
        <v>0</v>
      </c>
      <c r="X67" s="92">
        <v>103.909541</v>
      </c>
      <c r="Y67" t="s">
        <v>185</v>
      </c>
    </row>
    <row r="68" spans="1:25" x14ac:dyDescent="0.25">
      <c r="A68" s="23">
        <v>65</v>
      </c>
      <c r="B68" s="23" t="s">
        <v>20</v>
      </c>
      <c r="C68" s="92">
        <v>156.57939300000001</v>
      </c>
      <c r="D68" s="92">
        <v>0</v>
      </c>
      <c r="E68" s="92"/>
      <c r="F68" s="92"/>
      <c r="G68" s="92"/>
      <c r="H68" s="92">
        <v>0</v>
      </c>
      <c r="I68" s="92"/>
      <c r="J68" s="92"/>
      <c r="K68" s="92"/>
      <c r="L68" s="92">
        <v>0</v>
      </c>
      <c r="M68" s="92">
        <v>156.57939300000001</v>
      </c>
      <c r="N68" s="92">
        <v>160.281645</v>
      </c>
      <c r="O68" s="92">
        <v>0</v>
      </c>
      <c r="P68" s="92"/>
      <c r="Q68" s="92"/>
      <c r="R68" s="92"/>
      <c r="S68" s="92">
        <v>0</v>
      </c>
      <c r="T68" s="92"/>
      <c r="U68" s="92"/>
      <c r="V68" s="92"/>
      <c r="W68" s="92">
        <v>0</v>
      </c>
      <c r="X68" s="92">
        <v>160.281645</v>
      </c>
      <c r="Y68">
        <v>4632066518</v>
      </c>
    </row>
    <row r="69" spans="1:25" x14ac:dyDescent="0.25">
      <c r="A69" s="23">
        <v>66</v>
      </c>
      <c r="B69" s="23" t="s">
        <v>41</v>
      </c>
      <c r="C69" s="92">
        <v>149.71950899999999</v>
      </c>
      <c r="D69" s="92">
        <v>0</v>
      </c>
      <c r="E69" s="92"/>
      <c r="F69" s="92"/>
      <c r="G69" s="92"/>
      <c r="H69" s="92">
        <v>0</v>
      </c>
      <c r="I69" s="92"/>
      <c r="J69" s="92"/>
      <c r="K69" s="92"/>
      <c r="L69" s="92">
        <v>0</v>
      </c>
      <c r="M69" s="92">
        <v>149.71950899999999</v>
      </c>
      <c r="N69" s="92">
        <v>215.945866</v>
      </c>
      <c r="O69" s="92">
        <v>0</v>
      </c>
      <c r="P69" s="92"/>
      <c r="Q69" s="92"/>
      <c r="R69" s="92"/>
      <c r="S69" s="92">
        <v>0</v>
      </c>
      <c r="T69" s="92"/>
      <c r="U69" s="92"/>
      <c r="V69" s="92"/>
      <c r="W69" s="92">
        <v>0</v>
      </c>
      <c r="X69" s="92">
        <v>215.945866</v>
      </c>
      <c r="Y69">
        <v>7604192192</v>
      </c>
    </row>
    <row r="70" spans="1:25" x14ac:dyDescent="0.25">
      <c r="A70" s="23">
        <v>67</v>
      </c>
      <c r="B70" s="23" t="s">
        <v>203</v>
      </c>
      <c r="C70" s="92">
        <v>139.80000000000001</v>
      </c>
      <c r="D70" s="92">
        <v>0</v>
      </c>
      <c r="E70" s="92"/>
      <c r="F70" s="92"/>
      <c r="G70" s="92"/>
      <c r="H70" s="92">
        <v>0</v>
      </c>
      <c r="I70" s="92"/>
      <c r="J70" s="92"/>
      <c r="K70" s="92"/>
      <c r="L70" s="92">
        <v>0</v>
      </c>
      <c r="M70" s="92">
        <v>139.80000000000001</v>
      </c>
      <c r="N70" s="92">
        <v>58.666789999999999</v>
      </c>
      <c r="O70" s="92">
        <v>0</v>
      </c>
      <c r="P70" s="92"/>
      <c r="Q70" s="92"/>
      <c r="R70" s="92"/>
      <c r="S70" s="92">
        <v>0</v>
      </c>
      <c r="T70" s="92"/>
      <c r="U70" s="92"/>
      <c r="V70" s="92"/>
      <c r="W70" s="92">
        <v>0</v>
      </c>
      <c r="X70" s="92">
        <v>58.666789999999999</v>
      </c>
      <c r="Y70" t="s">
        <v>189</v>
      </c>
    </row>
    <row r="71" spans="1:25" x14ac:dyDescent="0.25">
      <c r="A71" s="23">
        <v>68</v>
      </c>
      <c r="B71" s="19" t="s">
        <v>271</v>
      </c>
      <c r="C71" s="92">
        <v>138.97999999999999</v>
      </c>
      <c r="D71" s="92">
        <v>0</v>
      </c>
      <c r="E71" s="92"/>
      <c r="F71" s="92"/>
      <c r="G71" s="92"/>
      <c r="H71" s="92">
        <v>0</v>
      </c>
      <c r="I71" s="92"/>
      <c r="J71" s="92"/>
      <c r="K71" s="92"/>
      <c r="L71" s="92">
        <v>0</v>
      </c>
      <c r="M71" s="92">
        <v>138.97999999999999</v>
      </c>
      <c r="N71" s="92">
        <v>231.25</v>
      </c>
      <c r="O71" s="92">
        <v>0</v>
      </c>
      <c r="P71" s="92"/>
      <c r="Q71" s="92"/>
      <c r="R71" s="92"/>
      <c r="S71" s="92">
        <v>0</v>
      </c>
      <c r="T71" s="92"/>
      <c r="U71" s="92"/>
      <c r="V71" s="92"/>
      <c r="W71" s="92">
        <v>0</v>
      </c>
      <c r="X71" s="92">
        <v>231.25</v>
      </c>
      <c r="Y71">
        <v>7704472891</v>
      </c>
    </row>
    <row r="72" spans="1:25" x14ac:dyDescent="0.25">
      <c r="A72" s="23">
        <v>69</v>
      </c>
      <c r="B72" s="93" t="s">
        <v>211</v>
      </c>
      <c r="C72" s="92">
        <v>111.889273</v>
      </c>
      <c r="D72" s="92">
        <v>0</v>
      </c>
      <c r="E72" s="92"/>
      <c r="F72" s="92"/>
      <c r="G72" s="92"/>
      <c r="H72" s="92">
        <v>0</v>
      </c>
      <c r="I72" s="92"/>
      <c r="J72" s="92"/>
      <c r="K72" s="92"/>
      <c r="L72" s="92">
        <v>0</v>
      </c>
      <c r="M72" s="92">
        <v>111.889273</v>
      </c>
      <c r="N72" s="92">
        <v>71.099999999999994</v>
      </c>
      <c r="O72" s="92">
        <v>0</v>
      </c>
      <c r="P72" s="92"/>
      <c r="Q72" s="92"/>
      <c r="R72" s="92"/>
      <c r="S72" s="92">
        <v>0</v>
      </c>
      <c r="T72" s="92"/>
      <c r="U72" s="92"/>
      <c r="V72" s="92"/>
      <c r="W72" s="92">
        <v>0</v>
      </c>
      <c r="X72" s="92">
        <v>71.099999999999994</v>
      </c>
      <c r="Y72" t="s">
        <v>212</v>
      </c>
    </row>
    <row r="73" spans="1:25" x14ac:dyDescent="0.25">
      <c r="A73" s="23">
        <v>70</v>
      </c>
      <c r="B73" s="23" t="s">
        <v>209</v>
      </c>
      <c r="C73" s="92">
        <v>92.749899999999997</v>
      </c>
      <c r="D73" s="92">
        <v>0</v>
      </c>
      <c r="E73" s="92"/>
      <c r="F73" s="92"/>
      <c r="G73" s="92"/>
      <c r="H73" s="92">
        <v>0</v>
      </c>
      <c r="I73" s="92"/>
      <c r="J73" s="92"/>
      <c r="K73" s="92"/>
      <c r="L73" s="92">
        <v>0</v>
      </c>
      <c r="M73" s="92">
        <v>92.749899999999997</v>
      </c>
      <c r="N73" s="92">
        <v>37.381599999999999</v>
      </c>
      <c r="O73" s="92">
        <v>0</v>
      </c>
      <c r="P73" s="92"/>
      <c r="Q73" s="92"/>
      <c r="R73" s="92"/>
      <c r="S73" s="92">
        <v>0</v>
      </c>
      <c r="T73" s="92"/>
      <c r="U73" s="92"/>
      <c r="V73" s="92"/>
      <c r="W73" s="92">
        <v>0</v>
      </c>
      <c r="X73" s="92">
        <v>37.381599999999999</v>
      </c>
      <c r="Y73">
        <v>7901550330</v>
      </c>
    </row>
    <row r="74" spans="1:25" x14ac:dyDescent="0.25">
      <c r="A74" s="23">
        <v>71</v>
      </c>
      <c r="B74" s="23" t="s">
        <v>210</v>
      </c>
      <c r="C74" s="92">
        <v>91.486000000000004</v>
      </c>
      <c r="D74" s="92">
        <v>0</v>
      </c>
      <c r="E74" s="92"/>
      <c r="F74" s="92"/>
      <c r="G74" s="92"/>
      <c r="H74" s="92">
        <v>0</v>
      </c>
      <c r="I74" s="92"/>
      <c r="J74" s="92"/>
      <c r="K74" s="92"/>
      <c r="L74" s="92">
        <v>0</v>
      </c>
      <c r="M74" s="92">
        <v>91.486000000000004</v>
      </c>
      <c r="N74" s="92">
        <v>67.211914000000007</v>
      </c>
      <c r="O74" s="92">
        <v>0</v>
      </c>
      <c r="P74" s="92"/>
      <c r="Q74" s="92"/>
      <c r="R74" s="92"/>
      <c r="S74" s="92">
        <v>0</v>
      </c>
      <c r="T74" s="92"/>
      <c r="U74" s="92"/>
      <c r="V74" s="92"/>
      <c r="W74" s="92">
        <v>0</v>
      </c>
      <c r="X74" s="92">
        <v>67.211914000000007</v>
      </c>
      <c r="Y74">
        <v>4909131840</v>
      </c>
    </row>
    <row r="75" spans="1:25" x14ac:dyDescent="0.25">
      <c r="A75" s="23">
        <v>72</v>
      </c>
      <c r="B75" s="23" t="s">
        <v>50</v>
      </c>
      <c r="C75" s="92">
        <v>88.449000000000012</v>
      </c>
      <c r="D75" s="92">
        <v>87.391000000000005</v>
      </c>
      <c r="E75" s="92">
        <v>4.45</v>
      </c>
      <c r="F75" s="92">
        <v>80</v>
      </c>
      <c r="G75" s="92">
        <v>4.2</v>
      </c>
      <c r="H75" s="92">
        <v>1.0580000000000001</v>
      </c>
      <c r="I75" s="92">
        <v>63.52</v>
      </c>
      <c r="J75" s="92">
        <v>88</v>
      </c>
      <c r="K75" s="92">
        <v>0</v>
      </c>
      <c r="L75" s="92">
        <v>0</v>
      </c>
      <c r="M75" s="92">
        <v>0</v>
      </c>
      <c r="N75" s="92">
        <v>85.15</v>
      </c>
      <c r="O75" s="92">
        <v>84.888000000000005</v>
      </c>
      <c r="P75" s="92">
        <v>6.45</v>
      </c>
      <c r="Q75" s="92">
        <v>76</v>
      </c>
      <c r="R75" s="92">
        <v>7.52</v>
      </c>
      <c r="S75" s="92">
        <v>0.26200000000000001</v>
      </c>
      <c r="T75" s="92">
        <v>22.9</v>
      </c>
      <c r="U75" s="92">
        <v>86</v>
      </c>
      <c r="V75" s="92">
        <v>0</v>
      </c>
      <c r="W75" s="92">
        <v>0</v>
      </c>
      <c r="X75" s="92">
        <v>0</v>
      </c>
      <c r="Y75">
        <v>2465260220</v>
      </c>
    </row>
    <row r="76" spans="1:25" x14ac:dyDescent="0.25">
      <c r="A76" s="23">
        <v>73</v>
      </c>
      <c r="B76" s="23" t="s">
        <v>191</v>
      </c>
      <c r="C76" s="92">
        <v>85.97</v>
      </c>
      <c r="D76" s="92">
        <v>0</v>
      </c>
      <c r="E76" s="92"/>
      <c r="F76" s="92"/>
      <c r="G76" s="92"/>
      <c r="H76" s="92">
        <v>0</v>
      </c>
      <c r="I76" s="92"/>
      <c r="J76" s="92"/>
      <c r="K76" s="92"/>
      <c r="L76" s="92">
        <v>0</v>
      </c>
      <c r="M76" s="92">
        <v>85.97</v>
      </c>
      <c r="N76" s="92">
        <v>62.79</v>
      </c>
      <c r="O76" s="92">
        <v>0</v>
      </c>
      <c r="P76" s="92"/>
      <c r="Q76" s="92"/>
      <c r="R76" s="92"/>
      <c r="S76" s="92">
        <v>0</v>
      </c>
      <c r="T76" s="92"/>
      <c r="U76" s="92"/>
      <c r="V76" s="92"/>
      <c r="W76" s="92">
        <v>0</v>
      </c>
      <c r="X76" s="92">
        <v>62.79</v>
      </c>
      <c r="Y76" t="s">
        <v>190</v>
      </c>
    </row>
    <row r="77" spans="1:25" x14ac:dyDescent="0.25">
      <c r="A77" s="23">
        <v>74</v>
      </c>
      <c r="B77" s="23" t="s">
        <v>175</v>
      </c>
      <c r="C77" s="92">
        <v>83.116399999999999</v>
      </c>
      <c r="D77" s="92">
        <v>0</v>
      </c>
      <c r="E77" s="92"/>
      <c r="F77" s="92"/>
      <c r="G77" s="92"/>
      <c r="H77" s="92">
        <v>0</v>
      </c>
      <c r="I77" s="92"/>
      <c r="J77" s="92"/>
      <c r="K77" s="92"/>
      <c r="L77" s="92">
        <v>0</v>
      </c>
      <c r="M77" s="92">
        <v>83.116399999999999</v>
      </c>
      <c r="N77" s="92">
        <v>89.299773999999999</v>
      </c>
      <c r="O77" s="92">
        <v>0</v>
      </c>
      <c r="P77" s="92"/>
      <c r="Q77" s="92"/>
      <c r="R77" s="92"/>
      <c r="S77" s="92">
        <v>0</v>
      </c>
      <c r="T77" s="92"/>
      <c r="U77" s="92"/>
      <c r="V77" s="92"/>
      <c r="W77" s="92">
        <v>0</v>
      </c>
      <c r="X77" s="92">
        <v>89.299773999999999</v>
      </c>
      <c r="Y77" t="s">
        <v>187</v>
      </c>
    </row>
    <row r="78" spans="1:25" x14ac:dyDescent="0.25">
      <c r="A78" s="23">
        <v>75</v>
      </c>
      <c r="B78" s="23" t="s">
        <v>176</v>
      </c>
      <c r="C78" s="92">
        <v>71.406120000000001</v>
      </c>
      <c r="D78" s="92">
        <v>0</v>
      </c>
      <c r="E78" s="92"/>
      <c r="F78" s="92"/>
      <c r="G78" s="92"/>
      <c r="H78" s="92">
        <v>0</v>
      </c>
      <c r="I78" s="92"/>
      <c r="J78" s="92"/>
      <c r="K78" s="92"/>
      <c r="L78" s="92">
        <v>0</v>
      </c>
      <c r="M78" s="92">
        <v>71.406120000000001</v>
      </c>
      <c r="N78" s="92">
        <v>48.974510000000002</v>
      </c>
      <c r="O78" s="92">
        <v>0</v>
      </c>
      <c r="P78" s="92"/>
      <c r="Q78" s="92"/>
      <c r="R78" s="92"/>
      <c r="S78" s="92">
        <v>0</v>
      </c>
      <c r="T78" s="92"/>
      <c r="U78" s="92"/>
      <c r="V78" s="92"/>
      <c r="W78" s="92">
        <v>0</v>
      </c>
      <c r="X78" s="92">
        <v>48.974510000000002</v>
      </c>
      <c r="Y78">
        <v>1901098681</v>
      </c>
    </row>
    <row r="79" spans="1:25" x14ac:dyDescent="0.25">
      <c r="A79" s="23">
        <v>76</v>
      </c>
      <c r="B79" s="23" t="s">
        <v>213</v>
      </c>
      <c r="C79" s="92">
        <v>69.796000000000006</v>
      </c>
      <c r="D79" s="92">
        <v>0</v>
      </c>
      <c r="E79" s="92"/>
      <c r="F79" s="92"/>
      <c r="G79" s="92"/>
      <c r="H79" s="92">
        <v>0</v>
      </c>
      <c r="I79" s="92"/>
      <c r="J79" s="92"/>
      <c r="K79" s="92"/>
      <c r="L79" s="92">
        <v>0</v>
      </c>
      <c r="M79" s="92">
        <v>69.796000000000006</v>
      </c>
      <c r="N79" s="92">
        <v>74.746399000000011</v>
      </c>
      <c r="O79" s="92">
        <v>0</v>
      </c>
      <c r="P79" s="92"/>
      <c r="Q79" s="92"/>
      <c r="R79" s="92"/>
      <c r="S79" s="92">
        <v>0</v>
      </c>
      <c r="T79" s="92"/>
      <c r="U79" s="92"/>
      <c r="V79" s="92"/>
      <c r="W79" s="92">
        <v>0</v>
      </c>
      <c r="X79" s="92">
        <v>74.746399000000011</v>
      </c>
      <c r="Y79">
        <v>2983010493</v>
      </c>
    </row>
    <row r="80" spans="1:25" x14ac:dyDescent="0.25">
      <c r="A80" s="23">
        <v>77</v>
      </c>
      <c r="B80" s="23" t="s">
        <v>207</v>
      </c>
      <c r="C80" s="92">
        <v>55.896000000000001</v>
      </c>
      <c r="D80" s="92">
        <v>0</v>
      </c>
      <c r="E80" s="92"/>
      <c r="F80" s="92"/>
      <c r="G80" s="92"/>
      <c r="H80" s="92">
        <v>0</v>
      </c>
      <c r="I80" s="92"/>
      <c r="J80" s="92"/>
      <c r="K80" s="92"/>
      <c r="L80" s="92">
        <v>0</v>
      </c>
      <c r="M80" s="92">
        <v>55.896000000000001</v>
      </c>
      <c r="N80" s="92">
        <v>82.56</v>
      </c>
      <c r="O80" s="92">
        <v>0</v>
      </c>
      <c r="P80" s="92"/>
      <c r="Q80" s="92"/>
      <c r="R80" s="92"/>
      <c r="S80" s="92">
        <v>0</v>
      </c>
      <c r="T80" s="92"/>
      <c r="U80" s="92"/>
      <c r="V80" s="92"/>
      <c r="W80" s="92">
        <v>0</v>
      </c>
      <c r="X80" s="92">
        <v>82.56</v>
      </c>
      <c r="Y80" t="s">
        <v>208</v>
      </c>
    </row>
    <row r="81" spans="1:25" x14ac:dyDescent="0.25">
      <c r="A81" s="23">
        <v>78</v>
      </c>
      <c r="B81" s="23" t="s">
        <v>12</v>
      </c>
      <c r="C81" s="92">
        <v>49</v>
      </c>
      <c r="D81" s="92">
        <v>0</v>
      </c>
      <c r="E81" s="92"/>
      <c r="F81" s="92"/>
      <c r="G81" s="92"/>
      <c r="H81" s="92">
        <v>0</v>
      </c>
      <c r="I81" s="92"/>
      <c r="J81" s="92"/>
      <c r="K81" s="92"/>
      <c r="L81" s="92">
        <v>0</v>
      </c>
      <c r="M81" s="92">
        <v>49</v>
      </c>
      <c r="N81" s="92">
        <v>50.48</v>
      </c>
      <c r="O81" s="92">
        <v>0</v>
      </c>
      <c r="P81" s="92"/>
      <c r="Q81" s="92"/>
      <c r="R81" s="92"/>
      <c r="S81" s="92">
        <v>0</v>
      </c>
      <c r="T81" s="92"/>
      <c r="U81" s="92"/>
      <c r="V81" s="92"/>
      <c r="W81" s="92">
        <v>0</v>
      </c>
      <c r="X81" s="92">
        <v>50.48</v>
      </c>
      <c r="Y81" t="s">
        <v>188</v>
      </c>
    </row>
    <row r="82" spans="1:25" x14ac:dyDescent="0.25">
      <c r="A82" s="23">
        <v>79</v>
      </c>
      <c r="B82" s="23" t="s">
        <v>40</v>
      </c>
      <c r="C82" s="92">
        <v>47.22</v>
      </c>
      <c r="D82" s="92">
        <v>0</v>
      </c>
      <c r="E82" s="92"/>
      <c r="F82" s="92"/>
      <c r="G82" s="92"/>
      <c r="H82" s="92">
        <v>0</v>
      </c>
      <c r="I82" s="92"/>
      <c r="J82" s="92"/>
      <c r="K82" s="92"/>
      <c r="L82" s="92">
        <v>0</v>
      </c>
      <c r="M82" s="92">
        <v>47.22</v>
      </c>
      <c r="N82" s="92">
        <v>34.62059</v>
      </c>
      <c r="O82" s="92">
        <v>0</v>
      </c>
      <c r="P82" s="92"/>
      <c r="Q82" s="92"/>
      <c r="R82" s="92"/>
      <c r="S82" s="92">
        <v>0</v>
      </c>
      <c r="T82" s="92"/>
      <c r="U82" s="92"/>
      <c r="V82" s="92"/>
      <c r="W82" s="92">
        <v>0</v>
      </c>
      <c r="X82" s="92">
        <v>34.62059</v>
      </c>
      <c r="Y82">
        <v>1435296482</v>
      </c>
    </row>
    <row r="83" spans="1:25" x14ac:dyDescent="0.25">
      <c r="A83" s="23">
        <v>80</v>
      </c>
      <c r="B83" s="23" t="s">
        <v>165</v>
      </c>
      <c r="C83" s="92">
        <v>9.2100000000000009</v>
      </c>
      <c r="D83" s="92">
        <v>0</v>
      </c>
      <c r="E83" s="92"/>
      <c r="F83" s="92"/>
      <c r="G83" s="92"/>
      <c r="H83" s="92">
        <v>0</v>
      </c>
      <c r="I83" s="92"/>
      <c r="J83" s="92"/>
      <c r="K83" s="92"/>
      <c r="L83" s="92">
        <v>0</v>
      </c>
      <c r="M83" s="92">
        <v>9.2100000000000009</v>
      </c>
      <c r="N83" s="92">
        <v>11.73</v>
      </c>
      <c r="O83" s="92">
        <v>0</v>
      </c>
      <c r="P83" s="92"/>
      <c r="Q83" s="92"/>
      <c r="R83" s="92"/>
      <c r="S83" s="92">
        <v>0</v>
      </c>
      <c r="T83" s="92"/>
      <c r="U83" s="92"/>
      <c r="V83" s="92"/>
      <c r="W83" s="92">
        <v>0</v>
      </c>
      <c r="X83" s="92">
        <v>11.73</v>
      </c>
      <c r="Y83">
        <v>1824002590</v>
      </c>
    </row>
    <row r="84" spans="1:25" x14ac:dyDescent="0.25">
      <c r="B84" s="99" t="s">
        <v>256</v>
      </c>
      <c r="C84" s="87"/>
      <c r="D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</row>
    <row r="85" spans="1:25" x14ac:dyDescent="0.25">
      <c r="B85" s="130" t="s">
        <v>272</v>
      </c>
      <c r="C85" s="87"/>
      <c r="D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</row>
    <row r="86" spans="1:25" x14ac:dyDescent="0.25">
      <c r="B86" s="130" t="s">
        <v>273</v>
      </c>
      <c r="C86" s="87"/>
      <c r="D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</row>
    <row r="87" spans="1:25" x14ac:dyDescent="0.25">
      <c r="C87" s="87"/>
      <c r="D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</row>
    <row r="88" spans="1:25" x14ac:dyDescent="0.25">
      <c r="C88" s="87"/>
      <c r="D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</row>
    <row r="89" spans="1:25" x14ac:dyDescent="0.25">
      <c r="C89" s="87"/>
      <c r="D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</row>
    <row r="90" spans="1:25" x14ac:dyDescent="0.25">
      <c r="C90" s="87"/>
      <c r="D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</row>
    <row r="91" spans="1:25" x14ac:dyDescent="0.25">
      <c r="C91" s="87"/>
      <c r="D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</row>
    <row r="92" spans="1:25" x14ac:dyDescent="0.25">
      <c r="C92" s="87"/>
      <c r="D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</row>
    <row r="93" spans="1:25" x14ac:dyDescent="0.25">
      <c r="C93" s="87"/>
      <c r="D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</row>
    <row r="94" spans="1:25" x14ac:dyDescent="0.25">
      <c r="C94" s="87"/>
      <c r="D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</row>
    <row r="95" spans="1:25" x14ac:dyDescent="0.25">
      <c r="C95" s="87"/>
      <c r="D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</row>
    <row r="96" spans="1:25" x14ac:dyDescent="0.25">
      <c r="C96" s="87"/>
      <c r="D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</row>
    <row r="97" spans="3:24" x14ac:dyDescent="0.25">
      <c r="C97" s="87"/>
      <c r="D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</row>
    <row r="98" spans="3:24" x14ac:dyDescent="0.25">
      <c r="C98" s="87"/>
      <c r="D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</row>
    <row r="99" spans="3:24" x14ac:dyDescent="0.25">
      <c r="C99" s="87"/>
      <c r="D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</row>
  </sheetData>
  <autoFilter ref="A3:AG3" xr:uid="{22A71644-A444-4A84-A077-50C9652023B8}">
    <sortState xmlns:xlrd2="http://schemas.microsoft.com/office/spreadsheetml/2017/richdata2" ref="A5:AG86">
      <sortCondition descending="1" ref="C3"/>
    </sortState>
  </autoFilter>
  <mergeCells count="4">
    <mergeCell ref="A2:A3"/>
    <mergeCell ref="B2:B3"/>
    <mergeCell ref="C2:M2"/>
    <mergeCell ref="N2:X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12" t="s">
        <v>2</v>
      </c>
      <c r="B2" s="112" t="s">
        <v>0</v>
      </c>
      <c r="C2" s="114" t="s">
        <v>85</v>
      </c>
      <c r="D2" s="115"/>
      <c r="E2" s="116"/>
      <c r="F2" s="114" t="s">
        <v>77</v>
      </c>
      <c r="G2" s="115"/>
      <c r="H2" s="116"/>
      <c r="I2" s="112" t="s">
        <v>78</v>
      </c>
      <c r="J2" s="112" t="s">
        <v>79</v>
      </c>
      <c r="K2" s="15"/>
    </row>
    <row r="3" spans="1:13" ht="56.25" x14ac:dyDescent="0.25">
      <c r="A3" s="113"/>
      <c r="B3" s="113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13"/>
      <c r="J3" s="113"/>
      <c r="K3" s="15"/>
    </row>
    <row r="4" spans="1:13" x14ac:dyDescent="0.25">
      <c r="A4" s="18"/>
      <c r="B4" s="19" t="s">
        <v>42</v>
      </c>
      <c r="C4" s="20">
        <v>2425.0859999999998</v>
      </c>
      <c r="D4" s="20">
        <v>1025.5429999999999</v>
      </c>
      <c r="E4" s="20">
        <v>750.61199999999997</v>
      </c>
      <c r="F4" s="20">
        <v>1702.7660000000001</v>
      </c>
      <c r="G4" s="20">
        <v>865.14099999999996</v>
      </c>
      <c r="H4" s="20"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v>2368.723</v>
      </c>
      <c r="D7" s="20">
        <v>2245.614</v>
      </c>
      <c r="E7" s="20">
        <v>1757.7539999999999</v>
      </c>
      <c r="F7" s="20">
        <v>783.08600000000001</v>
      </c>
      <c r="G7" s="20">
        <v>682.17100000000005</v>
      </c>
      <c r="H7" s="20"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v>35.959000000000003</v>
      </c>
      <c r="D8" s="20">
        <v>0.38100000000000001</v>
      </c>
      <c r="E8" s="20">
        <v>0.38100000000000001</v>
      </c>
      <c r="F8" s="20">
        <v>41.945</v>
      </c>
      <c r="G8" s="20">
        <v>5.8680000000000003</v>
      </c>
      <c r="H8" s="20"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v>1654.4159999999999</v>
      </c>
      <c r="D10" s="20">
        <v>0</v>
      </c>
      <c r="E10" s="20">
        <v>0</v>
      </c>
      <c r="F10" s="20">
        <v>1536.768</v>
      </c>
      <c r="G10" s="20">
        <v>747</v>
      </c>
      <c r="H10" s="20"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v>2977.5680000000002</v>
      </c>
      <c r="D11" s="20">
        <v>2021.2940000000001</v>
      </c>
      <c r="E11" s="20">
        <v>1631.9179999999999</v>
      </c>
      <c r="F11" s="20">
        <v>2288.8560000000002</v>
      </c>
      <c r="G11" s="20">
        <v>1512.558</v>
      </c>
      <c r="H11" s="20"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v>74.433000000000007</v>
      </c>
      <c r="D12" s="20">
        <v>22.65</v>
      </c>
      <c r="E12" s="20">
        <v>17.949000000000002</v>
      </c>
      <c r="F12" s="20">
        <v>63.716000000000001</v>
      </c>
      <c r="G12" s="20">
        <v>18.091000000000001</v>
      </c>
      <c r="H12" s="20"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v>436.762</v>
      </c>
      <c r="D13" s="20">
        <v>310.66399999999999</v>
      </c>
      <c r="E13" s="20">
        <v>216.55699999999999</v>
      </c>
      <c r="F13" s="20">
        <v>178.364</v>
      </c>
      <c r="G13" s="20">
        <v>125.441</v>
      </c>
      <c r="H13" s="20"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v>133.37200000000001</v>
      </c>
      <c r="D14" s="20">
        <v>133.37200000000001</v>
      </c>
      <c r="E14" s="20">
        <v>106.03</v>
      </c>
      <c r="F14" s="20">
        <v>80.004999999999995</v>
      </c>
      <c r="G14" s="20">
        <v>80.004999999999995</v>
      </c>
      <c r="H14" s="20"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v>494.4856381099961</v>
      </c>
      <c r="D15" s="20">
        <v>43.453321590000009</v>
      </c>
      <c r="E15" s="20">
        <v>35.4053787</v>
      </c>
      <c r="F15" s="20">
        <v>462.16399999999999</v>
      </c>
      <c r="G15" s="20">
        <v>4.0369999999999999</v>
      </c>
      <c r="H15" s="20"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v>9870.1756769999993</v>
      </c>
      <c r="D16" s="20">
        <v>2738.6257819999996</v>
      </c>
      <c r="E16" s="20">
        <v>2138.4216000000001</v>
      </c>
      <c r="F16" s="20">
        <v>6236.97</v>
      </c>
      <c r="G16" s="20">
        <v>1772.568</v>
      </c>
      <c r="H16" s="20"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v>1025.796</v>
      </c>
      <c r="D17" s="20">
        <v>463.30900000000003</v>
      </c>
      <c r="E17" s="20">
        <v>353.67500000000001</v>
      </c>
      <c r="F17" s="20">
        <v>594.11300000000006</v>
      </c>
      <c r="G17" s="20">
        <v>186.458</v>
      </c>
      <c r="H17" s="20"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v>1089.1989739999999</v>
      </c>
      <c r="D19" s="20">
        <v>374.13144799999998</v>
      </c>
      <c r="E19" s="20">
        <v>263.09390200000001</v>
      </c>
      <c r="F19" s="20">
        <v>207.953</v>
      </c>
      <c r="G19" s="20">
        <v>89.849000000000004</v>
      </c>
      <c r="H19" s="20"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v>237.07499999999999</v>
      </c>
      <c r="D20" s="20">
        <v>207.392</v>
      </c>
      <c r="E20" s="20">
        <v>137.56</v>
      </c>
      <c r="F20" s="20">
        <v>202.20099999999999</v>
      </c>
      <c r="G20" s="20">
        <v>152.01599999999999</v>
      </c>
      <c r="H20" s="20"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v>734.60199999999998</v>
      </c>
      <c r="D21" s="20">
        <v>262.33199999999999</v>
      </c>
      <c r="E21" s="20">
        <v>214.49299999999999</v>
      </c>
      <c r="F21" s="20">
        <v>755.91499999999996</v>
      </c>
      <c r="G21" s="20">
        <v>134.62100000000001</v>
      </c>
      <c r="H21" s="20"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v>1979.02</v>
      </c>
      <c r="D22" s="20">
        <v>1655.144</v>
      </c>
      <c r="E22" s="20">
        <v>1253.212</v>
      </c>
      <c r="F22" s="20">
        <v>2989.61</v>
      </c>
      <c r="G22" s="20">
        <v>938.65499999999997</v>
      </c>
      <c r="H22" s="20">
        <v>642.19000000000005</v>
      </c>
      <c r="I22" s="20"/>
      <c r="J22" s="20"/>
      <c r="K22" s="21"/>
    </row>
    <row r="23" spans="1:13" x14ac:dyDescent="0.25">
      <c r="A23" s="18"/>
      <c r="B23" s="19" t="s">
        <v>84</v>
      </c>
      <c r="C23" s="20">
        <v>407.012202</v>
      </c>
      <c r="D23" s="20">
        <v>327.77561399999996</v>
      </c>
      <c r="E23" s="20">
        <v>240.88228599999999</v>
      </c>
      <c r="F23" s="20">
        <v>44.164000000000001</v>
      </c>
      <c r="G23" s="20">
        <v>18.652000000000001</v>
      </c>
      <c r="H23" s="20">
        <v>11.507999999999999</v>
      </c>
      <c r="I23" s="20"/>
      <c r="J23" s="20"/>
      <c r="K23" s="21"/>
    </row>
    <row r="24" spans="1:13" x14ac:dyDescent="0.25">
      <c r="B24" t="s">
        <v>61</v>
      </c>
      <c r="C24" s="20">
        <v>172.14599999999999</v>
      </c>
      <c r="D24" s="20">
        <v>91.754999999999995</v>
      </c>
      <c r="E24" s="20">
        <v>67.460999999999999</v>
      </c>
      <c r="F24" s="20">
        <v>140.804</v>
      </c>
      <c r="G24" s="20">
        <v>50.192</v>
      </c>
      <c r="H24" s="20">
        <v>37.073</v>
      </c>
    </row>
    <row r="25" spans="1:13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13" x14ac:dyDescent="0.25">
      <c r="B26" t="s">
        <v>63</v>
      </c>
      <c r="C26" s="20">
        <v>73.813000000000002</v>
      </c>
      <c r="D26" s="20">
        <v>45.030999999999999</v>
      </c>
      <c r="E26" s="20">
        <v>37.893999999999998</v>
      </c>
      <c r="F26" s="20">
        <v>166.04300000000001</v>
      </c>
      <c r="G26" s="20">
        <v>35.317</v>
      </c>
      <c r="H26" s="20">
        <v>26.795999999999999</v>
      </c>
    </row>
    <row r="27" spans="1:13" x14ac:dyDescent="0.25">
      <c r="B27" t="s">
        <v>64</v>
      </c>
      <c r="C27" s="20">
        <v>1941.1010000000001</v>
      </c>
      <c r="D27" s="20">
        <v>592.48599999999999</v>
      </c>
      <c r="E27" s="20">
        <v>434.19400000000002</v>
      </c>
      <c r="F27" s="20">
        <v>1270.6780000000001</v>
      </c>
      <c r="G27" s="20">
        <v>383.35500000000002</v>
      </c>
      <c r="H27" s="20">
        <v>285.83699999999999</v>
      </c>
    </row>
    <row r="28" spans="1:13" x14ac:dyDescent="0.25">
      <c r="B28" t="s">
        <v>65</v>
      </c>
      <c r="C28" s="20">
        <v>5231.2110000000002</v>
      </c>
      <c r="D28" s="20">
        <v>1865.721</v>
      </c>
      <c r="E28" s="20">
        <v>1303.279</v>
      </c>
      <c r="F28" s="20">
        <v>2878.7620000000002</v>
      </c>
      <c r="G28" s="20">
        <v>896.26199999999994</v>
      </c>
      <c r="H28" s="20">
        <v>621.072</v>
      </c>
    </row>
    <row r="29" spans="1:13" x14ac:dyDescent="0.25">
      <c r="B29" t="s">
        <v>66</v>
      </c>
      <c r="C29" s="20">
        <v>1013.814</v>
      </c>
      <c r="D29" s="20">
        <v>317.39</v>
      </c>
      <c r="E29" s="20">
        <v>213.828</v>
      </c>
      <c r="F29" s="20">
        <v>804.74699999999996</v>
      </c>
      <c r="G29" s="20">
        <v>143.21100000000001</v>
      </c>
      <c r="H29" s="20">
        <v>95.477000000000004</v>
      </c>
    </row>
    <row r="30" spans="1:13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13" x14ac:dyDescent="0.25">
      <c r="B31" t="s">
        <v>68</v>
      </c>
      <c r="C31" s="20">
        <v>42.569839004999992</v>
      </c>
      <c r="D31" s="20">
        <v>15.928519474999998</v>
      </c>
      <c r="E31" s="20">
        <v>22.111326054999999</v>
      </c>
      <c r="F31" s="20">
        <v>25.785340195</v>
      </c>
      <c r="G31" s="20">
        <v>3.9649278850000012</v>
      </c>
      <c r="H31" s="20">
        <v>3.1152675750000012</v>
      </c>
    </row>
    <row r="32" spans="1:13" x14ac:dyDescent="0.25">
      <c r="B32" t="s">
        <v>69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87</v>
      </c>
      <c r="C1" s="8"/>
      <c r="D1" s="30"/>
      <c r="E1" s="30"/>
      <c r="F1" s="8"/>
      <c r="G1" s="30"/>
      <c r="H1" s="30"/>
      <c r="I1" s="8"/>
    </row>
    <row r="2" spans="1:10" ht="90.75" customHeight="1" x14ac:dyDescent="0.25">
      <c r="A2" s="27" t="s">
        <v>73</v>
      </c>
      <c r="B2" s="27" t="s">
        <v>0</v>
      </c>
      <c r="C2" s="27" t="s">
        <v>88</v>
      </c>
      <c r="D2" s="31" t="s">
        <v>89</v>
      </c>
      <c r="E2" s="31" t="s">
        <v>106</v>
      </c>
      <c r="F2" s="27" t="s">
        <v>90</v>
      </c>
      <c r="G2" s="31" t="s">
        <v>91</v>
      </c>
      <c r="H2" s="31" t="s">
        <v>105</v>
      </c>
      <c r="I2" s="27" t="s">
        <v>86</v>
      </c>
    </row>
    <row r="3" spans="1:10" x14ac:dyDescent="0.25">
      <c r="A3" s="28">
        <v>1</v>
      </c>
      <c r="B3" s="19" t="s">
        <v>42</v>
      </c>
      <c r="C3" s="20">
        <v>3149.7930000000001</v>
      </c>
      <c r="D3" s="26">
        <v>0.82531106012363353</v>
      </c>
      <c r="E3" s="26">
        <v>0.27930286950000638</v>
      </c>
      <c r="F3" s="20">
        <v>2839.1060000000002</v>
      </c>
      <c r="G3" s="26">
        <v>0.76554380146426371</v>
      </c>
      <c r="H3" s="26">
        <v>0.27906252689451255</v>
      </c>
      <c r="I3" s="29"/>
      <c r="J3" s="21"/>
    </row>
    <row r="4" spans="1:10" x14ac:dyDescent="0.25">
      <c r="A4" s="28">
        <v>2</v>
      </c>
      <c r="B4" s="19" t="s">
        <v>43</v>
      </c>
      <c r="C4" s="20">
        <v>0</v>
      </c>
      <c r="D4" s="26">
        <v>0</v>
      </c>
      <c r="E4" s="26">
        <v>0</v>
      </c>
      <c r="F4" s="20">
        <v>0</v>
      </c>
      <c r="G4" s="26">
        <v>0</v>
      </c>
      <c r="H4" s="26">
        <v>0</v>
      </c>
      <c r="I4" s="29"/>
      <c r="J4" s="21"/>
    </row>
    <row r="5" spans="1:10" x14ac:dyDescent="0.25">
      <c r="A5" s="28"/>
      <c r="B5" s="19" t="s">
        <v>44</v>
      </c>
      <c r="C5" s="20">
        <v>0</v>
      </c>
      <c r="D5" s="26">
        <v>0</v>
      </c>
      <c r="E5" s="26">
        <v>0</v>
      </c>
      <c r="F5" s="20">
        <v>0</v>
      </c>
      <c r="G5" s="26">
        <v>0</v>
      </c>
      <c r="H5" s="26">
        <v>0</v>
      </c>
      <c r="I5" s="29"/>
      <c r="J5" s="21"/>
    </row>
    <row r="6" spans="1:10" x14ac:dyDescent="0.25">
      <c r="A6" s="28"/>
      <c r="B6" s="19" t="s">
        <v>45</v>
      </c>
      <c r="C6" s="20">
        <v>7272.7209999999995</v>
      </c>
      <c r="D6" s="26">
        <v>0.01</v>
      </c>
      <c r="E6" s="26">
        <v>0.25435941424637121</v>
      </c>
      <c r="F6" s="20">
        <v>2376.32141</v>
      </c>
      <c r="G6" s="26">
        <v>0.01</v>
      </c>
      <c r="H6" s="26">
        <v>0.16819999999999999</v>
      </c>
      <c r="I6" s="29"/>
      <c r="J6" s="21"/>
    </row>
    <row r="7" spans="1:10" x14ac:dyDescent="0.25">
      <c r="A7" s="28"/>
      <c r="B7" s="19" t="s">
        <v>46</v>
      </c>
      <c r="C7" s="20">
        <v>0</v>
      </c>
      <c r="D7" s="26">
        <v>0</v>
      </c>
      <c r="E7" s="26">
        <v>0</v>
      </c>
      <c r="F7" s="20">
        <v>37.651000000000003</v>
      </c>
      <c r="G7" s="26">
        <v>0</v>
      </c>
      <c r="H7" s="26">
        <v>0.99</v>
      </c>
      <c r="I7" s="29"/>
      <c r="J7" s="21"/>
    </row>
    <row r="8" spans="1:10" x14ac:dyDescent="0.25">
      <c r="A8" s="28"/>
      <c r="B8" s="19" t="s">
        <v>47</v>
      </c>
      <c r="C8" s="20">
        <v>0</v>
      </c>
      <c r="D8" s="26">
        <v>0</v>
      </c>
      <c r="E8" s="26">
        <v>0</v>
      </c>
      <c r="F8" s="20">
        <v>0</v>
      </c>
      <c r="G8" s="26">
        <v>0</v>
      </c>
      <c r="H8" s="26">
        <v>0</v>
      </c>
      <c r="I8" s="29"/>
      <c r="J8" s="21"/>
    </row>
    <row r="9" spans="1:10" x14ac:dyDescent="0.25">
      <c r="A9" s="28"/>
      <c r="B9" s="19" t="s">
        <v>48</v>
      </c>
      <c r="C9" s="20">
        <v>4562.7085999999999</v>
      </c>
      <c r="D9" s="26">
        <v>0.01</v>
      </c>
      <c r="E9" s="26">
        <v>0</v>
      </c>
      <c r="F9" s="20">
        <v>3114.2150000000001</v>
      </c>
      <c r="G9" s="26">
        <v>1.0000311474962392E-2</v>
      </c>
      <c r="H9" s="26">
        <v>0</v>
      </c>
      <c r="I9" s="29"/>
      <c r="J9" s="21"/>
    </row>
    <row r="10" spans="1:10" x14ac:dyDescent="0.25">
      <c r="A10" s="28"/>
      <c r="B10" s="19" t="s">
        <v>49</v>
      </c>
      <c r="C10" s="20">
        <v>4971.6019999999999</v>
      </c>
      <c r="D10" s="26">
        <v>1</v>
      </c>
      <c r="E10" s="26" t="s">
        <v>83</v>
      </c>
      <c r="F10" s="20">
        <v>3770.3870000000002</v>
      </c>
      <c r="G10" s="26">
        <v>1</v>
      </c>
      <c r="H10" s="26" t="s">
        <v>83</v>
      </c>
      <c r="I10" s="29"/>
      <c r="J10" s="21"/>
    </row>
    <row r="11" spans="1:10" x14ac:dyDescent="0.25">
      <c r="A11" s="28"/>
      <c r="B11" s="19" t="s">
        <v>50</v>
      </c>
      <c r="C11" s="20">
        <v>84.888000000000005</v>
      </c>
      <c r="D11" s="26">
        <v>0.99690000000000001</v>
      </c>
      <c r="E11" s="26">
        <v>8.5099999999999995E-2</v>
      </c>
      <c r="F11" s="20">
        <v>79.037000000000006</v>
      </c>
      <c r="G11" s="26">
        <v>1</v>
      </c>
      <c r="H11" s="26">
        <v>0.23400000000000001</v>
      </c>
      <c r="I11" s="29"/>
      <c r="J11" s="21"/>
    </row>
    <row r="12" spans="1:10" x14ac:dyDescent="0.25">
      <c r="A12" s="28"/>
      <c r="B12" s="19" t="s">
        <v>51</v>
      </c>
      <c r="C12" s="20">
        <v>919.96400000000006</v>
      </c>
      <c r="D12" s="26">
        <v>1</v>
      </c>
      <c r="E12" s="26">
        <v>0</v>
      </c>
      <c r="F12" s="20">
        <v>429.59500000000003</v>
      </c>
      <c r="G12" s="26">
        <v>1</v>
      </c>
      <c r="H12" s="26">
        <v>0</v>
      </c>
      <c r="I12" s="29"/>
      <c r="J12" s="21"/>
    </row>
    <row r="13" spans="1:10" x14ac:dyDescent="0.25">
      <c r="A13" s="28"/>
      <c r="B13" s="19" t="s">
        <v>52</v>
      </c>
      <c r="C13" s="20">
        <v>463.71300000000002</v>
      </c>
      <c r="D13" s="26">
        <v>4.1149999999999997E-3</v>
      </c>
      <c r="E13" s="26">
        <v>0</v>
      </c>
      <c r="F13" s="20">
        <v>429.82400000000001</v>
      </c>
      <c r="G13" s="26">
        <v>0</v>
      </c>
      <c r="H13" s="26">
        <v>0</v>
      </c>
      <c r="I13" s="29"/>
      <c r="J13" s="21"/>
    </row>
    <row r="14" spans="1:10" x14ac:dyDescent="0.25">
      <c r="A14" s="28"/>
      <c r="B14" s="23" t="s">
        <v>53</v>
      </c>
      <c r="C14" s="32">
        <v>167.58029662999999</v>
      </c>
      <c r="D14" s="33">
        <v>1</v>
      </c>
      <c r="E14" s="33">
        <v>0.2873</v>
      </c>
      <c r="F14" s="32">
        <v>75.081049999999991</v>
      </c>
      <c r="G14" s="33">
        <v>0.45</v>
      </c>
      <c r="H14" s="33">
        <v>0.28939999999999999</v>
      </c>
      <c r="I14" s="29"/>
      <c r="J14" s="21"/>
    </row>
    <row r="15" spans="1:10" x14ac:dyDescent="0.25">
      <c r="A15" s="28"/>
      <c r="B15" s="19" t="s">
        <v>54</v>
      </c>
      <c r="C15" s="20">
        <v>16355.977999999999</v>
      </c>
      <c r="D15" s="26">
        <v>0.01</v>
      </c>
      <c r="E15" s="26">
        <v>0.29394586496748143</v>
      </c>
      <c r="F15" s="20">
        <v>7026.3410000000003</v>
      </c>
      <c r="G15" s="26">
        <v>0.01</v>
      </c>
      <c r="H15" s="26">
        <v>0.2526755472710327</v>
      </c>
      <c r="I15" s="29"/>
      <c r="J15" s="21"/>
    </row>
    <row r="16" spans="1:10" x14ac:dyDescent="0.25">
      <c r="A16" s="28"/>
      <c r="B16" s="19" t="s">
        <v>55</v>
      </c>
      <c r="C16" s="20">
        <v>1286.847</v>
      </c>
      <c r="D16" s="26">
        <v>0.01</v>
      </c>
      <c r="E16" s="26">
        <v>0.11</v>
      </c>
      <c r="F16" s="20">
        <v>551.96699999999998</v>
      </c>
      <c r="G16" s="26">
        <v>0.01</v>
      </c>
      <c r="H16" s="26">
        <v>8.9300000000000004E-2</v>
      </c>
      <c r="I16" s="29"/>
      <c r="J16" s="21"/>
    </row>
    <row r="17" spans="1:18" x14ac:dyDescent="0.25">
      <c r="A17" s="28"/>
      <c r="B17" s="19" t="s">
        <v>56</v>
      </c>
      <c r="C17" s="20">
        <v>0</v>
      </c>
      <c r="D17" s="26">
        <v>0</v>
      </c>
      <c r="E17" s="26">
        <v>0</v>
      </c>
      <c r="F17" s="20">
        <v>0</v>
      </c>
      <c r="G17" s="26">
        <v>0</v>
      </c>
      <c r="H17" s="26">
        <v>0</v>
      </c>
      <c r="I17" s="29"/>
      <c r="J17" s="21"/>
    </row>
    <row r="18" spans="1:18" x14ac:dyDescent="0.25">
      <c r="A18" s="28"/>
      <c r="B18" s="19" t="s">
        <v>57</v>
      </c>
      <c r="C18" s="20">
        <v>884.83955200000003</v>
      </c>
      <c r="D18" s="26">
        <v>1</v>
      </c>
      <c r="E18" s="26">
        <v>0.19059999999999999</v>
      </c>
      <c r="F18" s="20">
        <v>252.53299999999999</v>
      </c>
      <c r="G18" s="26">
        <v>1</v>
      </c>
      <c r="H18" s="26">
        <v>0.19210000000000002</v>
      </c>
      <c r="I18" s="29"/>
      <c r="J18" s="21"/>
    </row>
    <row r="19" spans="1:18" x14ac:dyDescent="0.25">
      <c r="A19" s="28"/>
      <c r="B19" s="19" t="s">
        <v>58</v>
      </c>
      <c r="C19" s="20">
        <v>486.03899999999999</v>
      </c>
      <c r="D19" s="26">
        <v>1</v>
      </c>
      <c r="E19" s="26">
        <v>0</v>
      </c>
      <c r="F19" s="20">
        <v>510.41199999999998</v>
      </c>
      <c r="G19" s="26">
        <v>1</v>
      </c>
      <c r="H19" s="26">
        <v>0</v>
      </c>
      <c r="I19" s="29"/>
      <c r="J19" s="21"/>
    </row>
    <row r="20" spans="1:18" x14ac:dyDescent="0.25">
      <c r="A20" s="28"/>
      <c r="B20" s="19" t="s">
        <v>59</v>
      </c>
      <c r="C20" s="20">
        <v>1137.9749999999999</v>
      </c>
      <c r="D20" s="26">
        <v>1</v>
      </c>
      <c r="E20" s="26">
        <v>0.23499999999999999</v>
      </c>
      <c r="F20" s="20">
        <v>535.74699999999996</v>
      </c>
      <c r="G20" s="26">
        <v>1</v>
      </c>
      <c r="H20" s="26">
        <v>0.11900000000000001</v>
      </c>
      <c r="I20" s="29"/>
      <c r="J20" s="21"/>
    </row>
    <row r="21" spans="1:18" x14ac:dyDescent="0.25">
      <c r="A21" s="28"/>
      <c r="B21" s="19" t="s">
        <v>60</v>
      </c>
      <c r="C21" s="20">
        <v>6384.625</v>
      </c>
      <c r="D21" s="26">
        <v>1</v>
      </c>
      <c r="E21" s="26">
        <v>0.34899999999999998</v>
      </c>
      <c r="F21" s="20">
        <v>3906.88</v>
      </c>
      <c r="G21" s="26">
        <v>1</v>
      </c>
      <c r="H21" s="26">
        <v>0.217</v>
      </c>
      <c r="I21" s="29"/>
      <c r="J21" s="21"/>
    </row>
    <row r="22" spans="1:18" x14ac:dyDescent="0.25">
      <c r="A22" s="28"/>
      <c r="B22" s="19" t="s">
        <v>84</v>
      </c>
      <c r="C22" s="20">
        <v>834.66966000000002</v>
      </c>
      <c r="D22" s="26">
        <v>9.2064552673620532E-3</v>
      </c>
      <c r="E22" s="26">
        <v>0.26500000000000001</v>
      </c>
      <c r="F22" s="20">
        <v>100.30200000000001</v>
      </c>
      <c r="G22" s="26">
        <v>9.9799999999999993E-3</v>
      </c>
      <c r="H22" s="26">
        <v>0.11600000000000001</v>
      </c>
      <c r="I22" s="29"/>
      <c r="J22" s="21"/>
    </row>
    <row r="23" spans="1:18" x14ac:dyDescent="0.25">
      <c r="A23" s="28"/>
      <c r="B23" s="19" t="s">
        <v>61</v>
      </c>
      <c r="C23" s="20">
        <v>453.48099999999999</v>
      </c>
      <c r="D23" s="26">
        <v>8.6999999999999994E-3</v>
      </c>
      <c r="E23" s="26">
        <v>0</v>
      </c>
      <c r="F23" s="20">
        <v>259.37900000000002</v>
      </c>
      <c r="G23" s="26">
        <v>8.8000000000000005E-3</v>
      </c>
      <c r="H23" s="26">
        <v>0.06</v>
      </c>
      <c r="I23" s="29"/>
      <c r="J23" s="21"/>
    </row>
    <row r="24" spans="1:18" x14ac:dyDescent="0.25">
      <c r="A24" s="28"/>
      <c r="B24" s="23" t="s">
        <v>62</v>
      </c>
      <c r="C24" s="20">
        <v>0</v>
      </c>
      <c r="D24" s="26">
        <v>0</v>
      </c>
      <c r="E24" s="26">
        <v>0</v>
      </c>
      <c r="F24" s="20">
        <v>0</v>
      </c>
      <c r="G24" s="26">
        <v>0</v>
      </c>
      <c r="H24" s="26">
        <v>0</v>
      </c>
      <c r="I24" s="29"/>
      <c r="J24" s="21"/>
    </row>
    <row r="25" spans="1:18" x14ac:dyDescent="0.25">
      <c r="A25" s="28"/>
      <c r="B25" s="23" t="s">
        <v>63</v>
      </c>
      <c r="C25" s="20">
        <v>196.34195000000003</v>
      </c>
      <c r="D25" s="26">
        <v>8.1354190454441654E-3</v>
      </c>
      <c r="E25" s="26">
        <v>0.12506460700740341</v>
      </c>
      <c r="F25" s="20">
        <v>211.762</v>
      </c>
      <c r="G25" s="26">
        <v>4.6050000000000006E-3</v>
      </c>
      <c r="H25" s="26">
        <v>0.10100000000000001</v>
      </c>
      <c r="I25" s="29"/>
      <c r="J25" s="21"/>
    </row>
    <row r="26" spans="1:18" x14ac:dyDescent="0.25">
      <c r="B26" t="s">
        <v>64</v>
      </c>
      <c r="C26" s="20">
        <v>1532.56</v>
      </c>
      <c r="D26" s="26">
        <v>0.61</v>
      </c>
      <c r="E26" s="26">
        <v>0.56999999999999995</v>
      </c>
      <c r="F26" s="20">
        <v>1189.5429999999999</v>
      </c>
      <c r="G26" s="26">
        <v>0.46</v>
      </c>
      <c r="H26" s="26">
        <v>0.54</v>
      </c>
    </row>
    <row r="27" spans="1:18" x14ac:dyDescent="0.25">
      <c r="B27" t="s">
        <v>65</v>
      </c>
      <c r="C27" s="20">
        <v>5793.7740000000003</v>
      </c>
      <c r="D27" s="26">
        <v>0.9</v>
      </c>
      <c r="E27" s="26">
        <v>0</v>
      </c>
      <c r="F27" s="20">
        <v>3188.6109999999999</v>
      </c>
      <c r="G27" s="26">
        <v>0.71</v>
      </c>
      <c r="H27" s="26"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v>1020.123</v>
      </c>
      <c r="D28" s="26">
        <v>0.39560000000000001</v>
      </c>
      <c r="E28" s="26">
        <v>0.2505</v>
      </c>
      <c r="F28" s="20">
        <v>635.82500000000005</v>
      </c>
      <c r="G28" s="26">
        <v>6.1699999999999998E-2</v>
      </c>
      <c r="H28" s="26">
        <v>0.3795</v>
      </c>
    </row>
    <row r="29" spans="1:18" x14ac:dyDescent="0.25">
      <c r="B29" t="s">
        <v>67</v>
      </c>
      <c r="C29" s="20">
        <v>0</v>
      </c>
      <c r="D29" s="26">
        <v>0</v>
      </c>
      <c r="E29" s="26">
        <v>0</v>
      </c>
      <c r="F29" s="20">
        <v>0</v>
      </c>
      <c r="G29" s="26">
        <v>0</v>
      </c>
      <c r="H29" s="26">
        <v>0</v>
      </c>
    </row>
    <row r="30" spans="1:18" x14ac:dyDescent="0.25">
      <c r="B30" t="s">
        <v>68</v>
      </c>
      <c r="C30" s="20">
        <v>86.752285999999998</v>
      </c>
      <c r="D30" s="26">
        <v>8.1952867501382046E-3</v>
      </c>
      <c r="E30" s="26">
        <v>0</v>
      </c>
      <c r="F30" s="20">
        <v>24.185700000000001</v>
      </c>
      <c r="G30" s="26">
        <v>3.5294409506443892E-3</v>
      </c>
      <c r="H30" s="26">
        <v>0</v>
      </c>
    </row>
    <row r="31" spans="1:18" x14ac:dyDescent="0.25">
      <c r="B31" t="s">
        <v>69</v>
      </c>
      <c r="C31" s="20">
        <v>0</v>
      </c>
      <c r="D31" s="26">
        <v>0</v>
      </c>
      <c r="E31" s="26">
        <v>0</v>
      </c>
      <c r="F31" s="20">
        <v>0</v>
      </c>
      <c r="G31" s="26">
        <v>0</v>
      </c>
      <c r="H31" s="2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sheetPr codeName="Лист1"/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94</v>
      </c>
      <c r="B1" s="7"/>
      <c r="C1" s="8"/>
      <c r="D1" s="8"/>
      <c r="E1" s="8"/>
      <c r="F1" s="8"/>
      <c r="G1" s="8"/>
      <c r="H1" s="8"/>
      <c r="I1" s="8"/>
      <c r="J1" s="8"/>
    </row>
    <row r="2" spans="1:11" s="37" customFormat="1" x14ac:dyDescent="0.25">
      <c r="A2" s="111" t="s">
        <v>2</v>
      </c>
      <c r="B2" s="111" t="s">
        <v>0</v>
      </c>
      <c r="C2" s="118" t="s">
        <v>85</v>
      </c>
      <c r="D2" s="119"/>
      <c r="E2" s="120"/>
      <c r="F2" s="118" t="s">
        <v>77</v>
      </c>
      <c r="G2" s="119"/>
      <c r="H2" s="120"/>
      <c r="I2" s="117" t="s">
        <v>78</v>
      </c>
      <c r="J2" s="117" t="s">
        <v>96</v>
      </c>
      <c r="K2"/>
    </row>
    <row r="3" spans="1:11" ht="56.25" x14ac:dyDescent="0.25">
      <c r="A3" s="111"/>
      <c r="B3" s="111"/>
      <c r="C3" s="38" t="s">
        <v>97</v>
      </c>
      <c r="D3" s="1" t="s">
        <v>98</v>
      </c>
      <c r="E3" s="1" t="s">
        <v>99</v>
      </c>
      <c r="F3" s="38" t="s">
        <v>97</v>
      </c>
      <c r="G3" s="1" t="s">
        <v>98</v>
      </c>
      <c r="H3" s="1" t="s">
        <v>99</v>
      </c>
      <c r="I3" s="117"/>
      <c r="J3" s="117"/>
      <c r="K3" s="39"/>
    </row>
    <row r="4" spans="1:11" x14ac:dyDescent="0.25">
      <c r="B4" t="s">
        <v>42</v>
      </c>
      <c r="C4" s="40">
        <v>1911.018</v>
      </c>
      <c r="D4" s="40">
        <v>1017.966</v>
      </c>
      <c r="E4" s="40">
        <v>832.90300000000002</v>
      </c>
      <c r="F4" s="40">
        <v>1086.204</v>
      </c>
      <c r="G4" s="40">
        <v>606.50199999999995</v>
      </c>
      <c r="H4" s="40">
        <v>390.57100000000003</v>
      </c>
    </row>
    <row r="5" spans="1:11" x14ac:dyDescent="0.25">
      <c r="B5" t="s">
        <v>43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11" x14ac:dyDescent="0.25">
      <c r="B6" t="s">
        <v>44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11" x14ac:dyDescent="0.25">
      <c r="B7" t="s">
        <v>45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spans="1:11" x14ac:dyDescent="0.25">
      <c r="B8" t="s">
        <v>46</v>
      </c>
      <c r="C8" s="40">
        <v>2839.2719999999999</v>
      </c>
      <c r="D8" s="40">
        <v>1330.4739999999999</v>
      </c>
      <c r="E8" s="40">
        <v>1238.058</v>
      </c>
      <c r="F8" s="40">
        <v>2345.5500000000002</v>
      </c>
      <c r="G8" s="40">
        <v>1273.9559999999999</v>
      </c>
      <c r="H8" s="40">
        <v>1065.7090000000001</v>
      </c>
    </row>
    <row r="9" spans="1:11" x14ac:dyDescent="0.25">
      <c r="B9" t="s">
        <v>47</v>
      </c>
      <c r="C9" s="40">
        <v>919.04300000000001</v>
      </c>
      <c r="D9" s="40">
        <v>856.01199999999994</v>
      </c>
      <c r="E9" s="40">
        <v>845.404</v>
      </c>
      <c r="F9" s="40">
        <v>701.77</v>
      </c>
      <c r="G9" s="40">
        <v>644.51800000000003</v>
      </c>
      <c r="H9" s="40">
        <v>633.01199999999994</v>
      </c>
    </row>
    <row r="10" spans="1:11" x14ac:dyDescent="0.25">
      <c r="B10" t="s">
        <v>48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</row>
    <row r="11" spans="1:11" x14ac:dyDescent="0.25">
      <c r="B11" t="s">
        <v>49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</row>
    <row r="12" spans="1:11" x14ac:dyDescent="0.25">
      <c r="B12" t="s">
        <v>50</v>
      </c>
      <c r="C12" s="40">
        <v>1.66</v>
      </c>
      <c r="D12" s="40">
        <v>4.4999999999999998E-2</v>
      </c>
      <c r="E12" s="40">
        <v>4.4999999999999998E-2</v>
      </c>
      <c r="F12" s="40">
        <v>2.3220000000000001</v>
      </c>
      <c r="G12" s="40">
        <v>0.45</v>
      </c>
      <c r="H12" s="40">
        <v>0.45</v>
      </c>
    </row>
    <row r="13" spans="1:11" x14ac:dyDescent="0.25">
      <c r="B13" t="s">
        <v>51</v>
      </c>
      <c r="C13" s="40">
        <v>202.68899999999999</v>
      </c>
      <c r="D13" s="40">
        <v>140.536</v>
      </c>
      <c r="E13" s="40">
        <v>112.265</v>
      </c>
      <c r="F13" s="40">
        <v>37.853000000000002</v>
      </c>
      <c r="G13" s="40">
        <v>33.956000000000003</v>
      </c>
      <c r="H13" s="40">
        <v>25.670999999999999</v>
      </c>
    </row>
    <row r="14" spans="1:11" x14ac:dyDescent="0.25">
      <c r="B14" t="s">
        <v>52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11" x14ac:dyDescent="0.25">
      <c r="B15" t="s">
        <v>53</v>
      </c>
      <c r="C15" s="40">
        <v>2964.7429566215474</v>
      </c>
      <c r="D15" s="40">
        <v>1753.2763192502305</v>
      </c>
      <c r="E15" s="40">
        <v>1504.669382500239</v>
      </c>
      <c r="F15" s="40">
        <v>1636.588</v>
      </c>
      <c r="G15" s="40">
        <v>1221.615</v>
      </c>
      <c r="H15" s="40">
        <v>920.28700000000003</v>
      </c>
    </row>
    <row r="16" spans="1:11" x14ac:dyDescent="0.25">
      <c r="B16" t="s">
        <v>54</v>
      </c>
      <c r="C16" s="40">
        <v>196.14430599999986</v>
      </c>
      <c r="D16" s="40">
        <v>94.325505000000007</v>
      </c>
      <c r="E16" s="40">
        <v>69.634799999999998</v>
      </c>
      <c r="F16" s="40">
        <v>79.415999999999997</v>
      </c>
      <c r="G16" s="40">
        <v>26.050999999999998</v>
      </c>
      <c r="H16" s="40">
        <v>15.904999999999999</v>
      </c>
    </row>
    <row r="17" spans="2:8" x14ac:dyDescent="0.25">
      <c r="B17" t="s">
        <v>55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</row>
    <row r="18" spans="2:8" x14ac:dyDescent="0.25">
      <c r="B18" t="s">
        <v>56</v>
      </c>
      <c r="C18" s="40">
        <v>3914.1521434300003</v>
      </c>
      <c r="D18" s="40">
        <v>2709.0880325200001</v>
      </c>
      <c r="E18" s="40">
        <v>2504.1206226200002</v>
      </c>
      <c r="F18" s="40">
        <v>3366.7588318099997</v>
      </c>
      <c r="G18" s="40">
        <v>2292.4524213700001</v>
      </c>
      <c r="H18" s="40">
        <v>2283.0593622800002</v>
      </c>
    </row>
    <row r="19" spans="2:8" x14ac:dyDescent="0.25">
      <c r="B19" t="s">
        <v>57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58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</row>
    <row r="21" spans="2:8" x14ac:dyDescent="0.25">
      <c r="B21" t="s">
        <v>59</v>
      </c>
      <c r="C21" s="40">
        <v>1191.9970000000001</v>
      </c>
      <c r="D21" s="40">
        <v>675.23299999999995</v>
      </c>
      <c r="E21" s="40">
        <v>539.423</v>
      </c>
      <c r="F21" s="40">
        <v>700.44100000000003</v>
      </c>
      <c r="G21" s="40">
        <v>304.97000000000003</v>
      </c>
      <c r="H21" s="40">
        <v>217.23</v>
      </c>
    </row>
    <row r="22" spans="2:8" x14ac:dyDescent="0.25">
      <c r="B22" t="s">
        <v>60</v>
      </c>
      <c r="C22" s="40">
        <v>2981.1030000000001</v>
      </c>
      <c r="D22" s="40">
        <v>2599.3409999999999</v>
      </c>
      <c r="E22" s="40">
        <v>2049.944</v>
      </c>
      <c r="F22" s="40">
        <v>1340.9169999999999</v>
      </c>
      <c r="G22" s="40">
        <v>691.45799999999997</v>
      </c>
      <c r="H22" s="40">
        <v>616.53300000000002</v>
      </c>
    </row>
    <row r="23" spans="2:8" x14ac:dyDescent="0.25">
      <c r="B23" t="s">
        <v>84</v>
      </c>
      <c r="C23" s="40">
        <v>5880.0456200000008</v>
      </c>
      <c r="D23" s="40">
        <v>2589.1694463500153</v>
      </c>
      <c r="E23" s="40">
        <v>2797.3061339999999</v>
      </c>
      <c r="F23" s="40">
        <v>5465.393</v>
      </c>
      <c r="G23" s="40">
        <v>2447.84</v>
      </c>
      <c r="H23" s="40">
        <v>1647.2539999999999</v>
      </c>
    </row>
    <row r="24" spans="2:8" x14ac:dyDescent="0.25">
      <c r="B24" t="s">
        <v>61</v>
      </c>
      <c r="C24" s="40">
        <v>32.622</v>
      </c>
      <c r="D24" s="40">
        <v>19.263000000000002</v>
      </c>
      <c r="E24" s="40">
        <v>16.268000000000001</v>
      </c>
      <c r="F24" s="40">
        <v>22.277999999999999</v>
      </c>
      <c r="G24" s="40">
        <v>7.9080000000000004</v>
      </c>
      <c r="H24" s="40">
        <v>6.8719999999999999</v>
      </c>
    </row>
    <row r="25" spans="2:8" x14ac:dyDescent="0.25">
      <c r="B25" t="s">
        <v>62</v>
      </c>
      <c r="C25" s="40">
        <v>874.61199999999997</v>
      </c>
      <c r="D25" s="40">
        <v>271.46899999999999</v>
      </c>
      <c r="E25" s="40">
        <v>242.429</v>
      </c>
      <c r="F25" s="40">
        <v>782.07500000000005</v>
      </c>
      <c r="G25" s="40">
        <v>223.726</v>
      </c>
      <c r="H25" s="40">
        <v>179.32300000000001</v>
      </c>
    </row>
    <row r="26" spans="2:8" x14ac:dyDescent="0.25">
      <c r="B26" t="s">
        <v>63</v>
      </c>
      <c r="C26" s="40">
        <v>1064.1420000000001</v>
      </c>
      <c r="D26" s="40">
        <v>630.56799999999998</v>
      </c>
      <c r="E26" s="40">
        <v>527.20799999999997</v>
      </c>
      <c r="F26" s="40">
        <v>1140.3720000000001</v>
      </c>
      <c r="G26" s="40">
        <v>398.02300000000002</v>
      </c>
      <c r="H26" s="40">
        <v>300.77600000000001</v>
      </c>
    </row>
    <row r="27" spans="2:8" x14ac:dyDescent="0.25">
      <c r="B27" t="s">
        <v>64</v>
      </c>
      <c r="C27" s="40">
        <v>393.95</v>
      </c>
      <c r="D27" s="40">
        <v>142.642</v>
      </c>
      <c r="E27" s="40">
        <v>112.117</v>
      </c>
      <c r="F27" s="40">
        <v>237.34899999999999</v>
      </c>
      <c r="G27" s="40">
        <v>219.94900000000001</v>
      </c>
      <c r="H27" s="40">
        <v>152.99799999999999</v>
      </c>
    </row>
    <row r="28" spans="2:8" x14ac:dyDescent="0.25">
      <c r="B28" t="s">
        <v>65</v>
      </c>
      <c r="C28" s="40">
        <v>1913.9259999999999</v>
      </c>
      <c r="D28" s="40">
        <v>897.77700000000004</v>
      </c>
      <c r="E28" s="40">
        <v>680.64300000000003</v>
      </c>
      <c r="F28" s="40">
        <v>820.79899999999998</v>
      </c>
      <c r="G28" s="40">
        <v>377.06799999999998</v>
      </c>
      <c r="H28" s="40">
        <v>361.18200000000002</v>
      </c>
    </row>
    <row r="29" spans="2:8" x14ac:dyDescent="0.25">
      <c r="B29" t="s">
        <v>66</v>
      </c>
      <c r="C29" s="40">
        <v>212.417</v>
      </c>
      <c r="D29" s="40">
        <v>116.80500000000001</v>
      </c>
      <c r="E29" s="40">
        <v>85.388999999999996</v>
      </c>
      <c r="F29" s="40">
        <v>92.225999999999999</v>
      </c>
      <c r="G29" s="40">
        <v>63.99</v>
      </c>
      <c r="H29" s="40">
        <v>51.317</v>
      </c>
    </row>
    <row r="30" spans="2:8" x14ac:dyDescent="0.25">
      <c r="B30" t="s">
        <v>67</v>
      </c>
      <c r="C30" s="40">
        <v>426.6</v>
      </c>
      <c r="D30" s="40">
        <v>376.05200000000002</v>
      </c>
      <c r="E30" s="40">
        <v>365.435</v>
      </c>
      <c r="F30" s="40">
        <v>624.48400000000004</v>
      </c>
      <c r="G30" s="40">
        <v>534.01800000000003</v>
      </c>
      <c r="H30" s="40">
        <v>525.18899999999996</v>
      </c>
    </row>
    <row r="31" spans="2:8" x14ac:dyDescent="0.25">
      <c r="B31" t="s">
        <v>68</v>
      </c>
      <c r="C31" s="40">
        <v>5349.1577436600955</v>
      </c>
      <c r="D31" s="40">
        <v>2127.6280030700932</v>
      </c>
      <c r="E31" s="40">
        <v>2601.3736526600933</v>
      </c>
      <c r="F31" s="40">
        <v>3588.5898648299976</v>
      </c>
      <c r="G31" s="40">
        <v>1169.8898251500007</v>
      </c>
      <c r="H31" s="40">
        <v>925.85934076000046</v>
      </c>
    </row>
    <row r="32" spans="2:8" x14ac:dyDescent="0.25">
      <c r="B32" t="s">
        <v>69</v>
      </c>
      <c r="C32" s="40">
        <v>1795.885</v>
      </c>
      <c r="D32" s="40">
        <v>1014.682</v>
      </c>
      <c r="E32" s="40">
        <v>768.4</v>
      </c>
      <c r="F32" s="40">
        <v>1452.174</v>
      </c>
      <c r="G32" s="40">
        <v>653.64700000000005</v>
      </c>
      <c r="H32" s="40"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sheetPr codeName="Лист7"/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1" t="s">
        <v>101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7" t="s">
        <v>73</v>
      </c>
      <c r="B2" s="27" t="s">
        <v>0</v>
      </c>
      <c r="C2" s="27" t="s">
        <v>102</v>
      </c>
      <c r="D2" s="31" t="s">
        <v>103</v>
      </c>
      <c r="E2" s="31" t="s">
        <v>104</v>
      </c>
      <c r="F2" s="27" t="s">
        <v>128</v>
      </c>
      <c r="G2" s="31" t="s">
        <v>129</v>
      </c>
      <c r="H2" s="31" t="s">
        <v>130</v>
      </c>
      <c r="I2" s="27" t="s">
        <v>86</v>
      </c>
    </row>
    <row r="3" spans="1:9" x14ac:dyDescent="0.25">
      <c r="B3" t="s">
        <v>42</v>
      </c>
      <c r="C3" s="40">
        <v>2046.646</v>
      </c>
      <c r="D3" s="40">
        <v>63.553833931222101</v>
      </c>
      <c r="E3" s="40">
        <v>5.4564089794411945</v>
      </c>
      <c r="F3" s="40">
        <v>1499.1130000000001</v>
      </c>
      <c r="G3" s="40">
        <v>51.098749727338763</v>
      </c>
      <c r="H3" s="40">
        <v>5.5365983416297002</v>
      </c>
    </row>
    <row r="4" spans="1:9" x14ac:dyDescent="0.25">
      <c r="B4" t="s">
        <v>43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</row>
    <row r="5" spans="1:9" x14ac:dyDescent="0.25">
      <c r="B5" t="s">
        <v>44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9" x14ac:dyDescent="0.25">
      <c r="B6" t="s">
        <v>45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9" x14ac:dyDescent="0.25">
      <c r="B7" t="s">
        <v>46</v>
      </c>
      <c r="C7" s="40">
        <v>1958.7080000000001</v>
      </c>
      <c r="D7" s="40">
        <v>0.01</v>
      </c>
      <c r="E7" s="40">
        <v>62</v>
      </c>
      <c r="F7" s="40">
        <v>2279.1880000000001</v>
      </c>
      <c r="G7" s="40">
        <v>0</v>
      </c>
      <c r="H7" s="40">
        <v>86</v>
      </c>
    </row>
    <row r="8" spans="1:9" x14ac:dyDescent="0.25">
      <c r="B8" t="s">
        <v>47</v>
      </c>
      <c r="C8" s="40">
        <v>109.453</v>
      </c>
      <c r="D8" s="40">
        <v>0</v>
      </c>
      <c r="E8" s="40">
        <v>0</v>
      </c>
      <c r="F8" s="40">
        <v>500.084</v>
      </c>
      <c r="G8" s="40">
        <v>0</v>
      </c>
      <c r="H8" s="40">
        <v>0</v>
      </c>
    </row>
    <row r="9" spans="1:9" x14ac:dyDescent="0.25">
      <c r="B9" t="s">
        <v>48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9" s="36" customFormat="1" x14ac:dyDescent="0.25">
      <c r="B10" s="36" t="s">
        <v>49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</row>
    <row r="11" spans="1:9" x14ac:dyDescent="0.25">
      <c r="B11" t="s">
        <v>50</v>
      </c>
      <c r="C11" s="40">
        <v>0.26200000000000001</v>
      </c>
      <c r="D11" s="40">
        <v>0.31</v>
      </c>
      <c r="E11" s="40">
        <v>0</v>
      </c>
      <c r="F11" s="40">
        <v>0.61599999999999999</v>
      </c>
      <c r="G11" s="40">
        <v>0</v>
      </c>
      <c r="H11" s="40">
        <v>0</v>
      </c>
    </row>
    <row r="12" spans="1:9" x14ac:dyDescent="0.25">
      <c r="B12" t="s">
        <v>51</v>
      </c>
      <c r="C12" s="40">
        <v>325.77600000000001</v>
      </c>
      <c r="D12" s="40">
        <v>100</v>
      </c>
      <c r="E12" s="40">
        <v>0</v>
      </c>
      <c r="F12" s="40">
        <v>86.477000000000004</v>
      </c>
      <c r="G12" s="40">
        <v>100</v>
      </c>
      <c r="H12" s="40">
        <v>0</v>
      </c>
    </row>
    <row r="13" spans="1:9" x14ac:dyDescent="0.25">
      <c r="B13" t="s">
        <v>52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</row>
    <row r="14" spans="1:9" s="36" customFormat="1" x14ac:dyDescent="0.25">
      <c r="B14" s="36" t="s">
        <v>53</v>
      </c>
      <c r="C14" s="44">
        <v>3515.5406154399998</v>
      </c>
      <c r="D14" s="44">
        <v>1</v>
      </c>
      <c r="E14" s="44">
        <v>26.01</v>
      </c>
      <c r="F14" s="44">
        <v>2057.5789201400003</v>
      </c>
      <c r="G14" s="44">
        <v>0.91500000000000004</v>
      </c>
      <c r="H14" s="44">
        <v>23.68</v>
      </c>
    </row>
    <row r="15" spans="1:9" x14ac:dyDescent="0.25">
      <c r="B15" t="s">
        <v>54</v>
      </c>
      <c r="C15" s="40">
        <v>259.45400000000001</v>
      </c>
      <c r="D15" s="40">
        <v>1</v>
      </c>
      <c r="E15" s="40">
        <v>14.608106380258279</v>
      </c>
      <c r="F15" s="40">
        <v>52.411000000000001</v>
      </c>
      <c r="G15" s="40">
        <v>1</v>
      </c>
      <c r="H15" s="40">
        <v>7.4587052426387608</v>
      </c>
    </row>
    <row r="16" spans="1:9" x14ac:dyDescent="0.25">
      <c r="B16" t="s">
        <v>55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</row>
    <row r="17" spans="2:8" x14ac:dyDescent="0.25">
      <c r="B17" t="s">
        <v>56</v>
      </c>
      <c r="C17" s="40">
        <v>1679.85960991</v>
      </c>
      <c r="D17" s="40">
        <v>100</v>
      </c>
      <c r="E17" s="40">
        <v>21.002686288250409</v>
      </c>
      <c r="F17" s="40">
        <v>1335.5808319999999</v>
      </c>
      <c r="G17" s="40">
        <v>100</v>
      </c>
      <c r="H17" s="40">
        <v>17.695290704477802</v>
      </c>
    </row>
    <row r="18" spans="2:8" x14ac:dyDescent="0.25">
      <c r="B18" t="s">
        <v>57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2:8" x14ac:dyDescent="0.25">
      <c r="B19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59</v>
      </c>
      <c r="C20" s="40">
        <v>1681.201</v>
      </c>
      <c r="D20" s="40">
        <v>100</v>
      </c>
      <c r="E20" s="40">
        <v>16</v>
      </c>
      <c r="F20" s="40">
        <v>714.52499999999998</v>
      </c>
      <c r="G20" s="40">
        <v>100</v>
      </c>
      <c r="H20" s="40">
        <v>0.8</v>
      </c>
    </row>
    <row r="21" spans="2:8" x14ac:dyDescent="0.25">
      <c r="B21" t="s">
        <v>60</v>
      </c>
      <c r="C21" s="40">
        <v>7218.4709999999995</v>
      </c>
      <c r="D21" s="40">
        <v>100</v>
      </c>
      <c r="E21" s="42" t="s">
        <v>83</v>
      </c>
      <c r="F21" s="42">
        <v>1553.961</v>
      </c>
      <c r="G21" s="42">
        <v>100</v>
      </c>
      <c r="H21" s="42" t="s">
        <v>83</v>
      </c>
    </row>
    <row r="22" spans="2:8" x14ac:dyDescent="0.25">
      <c r="B22" t="s">
        <v>84</v>
      </c>
      <c r="C22" s="40">
        <v>3887.0497370000003</v>
      </c>
      <c r="D22" s="40">
        <v>0.28434719048721036</v>
      </c>
      <c r="E22" s="40">
        <v>19</v>
      </c>
      <c r="F22" s="40">
        <v>2590.0659999999998</v>
      </c>
      <c r="G22" s="40">
        <v>0.29199999999999998</v>
      </c>
      <c r="H22" s="40">
        <v>22.6</v>
      </c>
    </row>
    <row r="23" spans="2:8" x14ac:dyDescent="0.25">
      <c r="B23" t="s">
        <v>61</v>
      </c>
      <c r="C23" s="40">
        <v>69.290000000000006</v>
      </c>
      <c r="D23" s="40">
        <v>0.82</v>
      </c>
      <c r="E23" s="40">
        <v>0</v>
      </c>
      <c r="F23" s="40">
        <v>36.774000000000001</v>
      </c>
      <c r="G23" s="40">
        <v>0.01</v>
      </c>
      <c r="H23" s="40">
        <v>0</v>
      </c>
    </row>
    <row r="24" spans="2:8" x14ac:dyDescent="0.25">
      <c r="B24" t="s">
        <v>62</v>
      </c>
      <c r="C24" s="40">
        <v>247.97</v>
      </c>
      <c r="D24" s="40">
        <v>0</v>
      </c>
      <c r="E24" s="40">
        <v>15.39</v>
      </c>
      <c r="F24" s="40">
        <v>155.24</v>
      </c>
      <c r="G24" s="40">
        <v>0</v>
      </c>
      <c r="H24" s="40">
        <v>9.8000000000000007</v>
      </c>
    </row>
    <row r="25" spans="2:8" s="36" customFormat="1" x14ac:dyDescent="0.25">
      <c r="B25" s="36" t="s">
        <v>63</v>
      </c>
      <c r="C25" s="44">
        <v>1017.2607744400001</v>
      </c>
      <c r="D25" s="44">
        <v>0.92249190938511327</v>
      </c>
      <c r="E25" s="44">
        <v>57.251734142354302</v>
      </c>
      <c r="F25" s="44">
        <v>701.57100000000003</v>
      </c>
      <c r="G25" s="44">
        <v>0.4788</v>
      </c>
      <c r="H25" s="44">
        <v>43.9</v>
      </c>
    </row>
    <row r="26" spans="2:8" x14ac:dyDescent="0.25">
      <c r="B26" t="s">
        <v>64</v>
      </c>
      <c r="C26" s="40">
        <v>338.7</v>
      </c>
      <c r="D26" s="40">
        <v>0</v>
      </c>
      <c r="E26" s="40">
        <v>16</v>
      </c>
      <c r="F26" s="40">
        <v>503.00099999999998</v>
      </c>
      <c r="G26" s="40">
        <v>0</v>
      </c>
      <c r="H26" s="40">
        <v>9</v>
      </c>
    </row>
    <row r="27" spans="2:8" s="10" customFormat="1" x14ac:dyDescent="0.25">
      <c r="B27" s="10" t="s">
        <v>65</v>
      </c>
      <c r="C27" s="43">
        <v>2298.1089999999999</v>
      </c>
      <c r="D27" s="43">
        <v>69</v>
      </c>
      <c r="E27" s="43">
        <v>0</v>
      </c>
      <c r="F27" s="43">
        <v>1178.5170000000001</v>
      </c>
      <c r="G27" s="43">
        <v>66</v>
      </c>
      <c r="H27" s="43">
        <v>0</v>
      </c>
    </row>
    <row r="28" spans="2:8" x14ac:dyDescent="0.25">
      <c r="B28" t="s">
        <v>66</v>
      </c>
      <c r="C28" s="40">
        <v>387.21800000000002</v>
      </c>
      <c r="D28" s="40">
        <v>56.61</v>
      </c>
      <c r="E28" s="40">
        <v>24.6</v>
      </c>
      <c r="F28" s="40">
        <v>198.71899999999999</v>
      </c>
      <c r="G28" s="40">
        <v>6.15</v>
      </c>
      <c r="H28" s="40">
        <v>8.58</v>
      </c>
    </row>
    <row r="29" spans="2:8" x14ac:dyDescent="0.25">
      <c r="B29" t="s">
        <v>67</v>
      </c>
      <c r="C29" s="40">
        <v>141.886</v>
      </c>
      <c r="D29" s="40">
        <v>0</v>
      </c>
      <c r="E29" s="40">
        <v>34</v>
      </c>
      <c r="F29" s="40">
        <v>195.05799999999999</v>
      </c>
      <c r="G29" s="40">
        <v>0</v>
      </c>
      <c r="H29" s="40">
        <v>34</v>
      </c>
    </row>
    <row r="30" spans="2:8" x14ac:dyDescent="0.25">
      <c r="B30" t="s">
        <v>68</v>
      </c>
      <c r="C30" s="40">
        <v>4070.3054139999999</v>
      </c>
      <c r="D30" s="40">
        <v>0.73657687349158707</v>
      </c>
      <c r="E30" s="40">
        <v>0</v>
      </c>
      <c r="F30" s="40">
        <v>1598.3867190000001</v>
      </c>
      <c r="G30" s="40">
        <v>0.15988464929180884</v>
      </c>
      <c r="H30" s="40">
        <v>0</v>
      </c>
    </row>
    <row r="31" spans="2:8" x14ac:dyDescent="0.25">
      <c r="B31" t="s">
        <v>69</v>
      </c>
      <c r="C31" s="40">
        <v>1573.4449999999999</v>
      </c>
      <c r="D31" s="40">
        <v>1</v>
      </c>
      <c r="E31" s="40">
        <v>20</v>
      </c>
      <c r="F31" s="40">
        <v>1174.9110000000001</v>
      </c>
      <c r="G31" s="40">
        <v>1</v>
      </c>
      <c r="H31" s="40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sheetPr codeName="Лист9"/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68"/>
    <col min="7" max="7" width="9.140625" style="68"/>
  </cols>
  <sheetData>
    <row r="1" spans="1:14" s="34" customFormat="1" x14ac:dyDescent="0.25">
      <c r="A1" s="41" t="s">
        <v>111</v>
      </c>
      <c r="D1" s="49"/>
      <c r="G1" s="49"/>
      <c r="J1" s="45"/>
    </row>
    <row r="2" spans="1:14" s="34" customFormat="1" ht="15" customHeight="1" x14ac:dyDescent="0.25">
      <c r="A2" s="111" t="s">
        <v>2</v>
      </c>
      <c r="B2" s="111" t="s">
        <v>0</v>
      </c>
      <c r="C2" s="121" t="s">
        <v>85</v>
      </c>
      <c r="D2" s="121"/>
      <c r="E2" s="121"/>
      <c r="F2" s="122" t="s">
        <v>77</v>
      </c>
      <c r="G2" s="123"/>
      <c r="H2" s="124"/>
      <c r="I2" s="121" t="s">
        <v>107</v>
      </c>
      <c r="J2" s="45"/>
    </row>
    <row r="3" spans="1:14" s="34" customFormat="1" ht="101.25" x14ac:dyDescent="0.25">
      <c r="A3" s="111"/>
      <c r="B3" s="111"/>
      <c r="C3" s="46" t="s">
        <v>108</v>
      </c>
      <c r="D3" s="67" t="s">
        <v>109</v>
      </c>
      <c r="E3" s="46" t="s">
        <v>110</v>
      </c>
      <c r="F3" s="46" t="s">
        <v>108</v>
      </c>
      <c r="G3" s="67" t="s">
        <v>109</v>
      </c>
      <c r="H3" s="46" t="s">
        <v>110</v>
      </c>
      <c r="I3" s="121"/>
      <c r="J3" s="45"/>
    </row>
    <row r="4" spans="1:14" x14ac:dyDescent="0.25">
      <c r="B4" t="s">
        <v>5</v>
      </c>
      <c r="C4" s="11" t="e">
        <f>VLOOKUP(B4,#REF!,10,FALSE)/1000</f>
        <v>#REF!</v>
      </c>
      <c r="D4" s="68" t="e">
        <f>(1-VLOOKUP(B4,#REF!,14,FALSE)/VLOOKUP(B4,#REF!,10,FALSE))*100</f>
        <v>#REF!</v>
      </c>
      <c r="E4" s="11" t="e">
        <f>VLOOKUP(B4,#REF!,17,FALSE)/1000</f>
        <v>#REF!</v>
      </c>
      <c r="F4" s="11" t="e">
        <f>VLOOKUP(B4,#REF!,8,FALSE)/1000</f>
        <v>#REF!</v>
      </c>
      <c r="G4" s="68" t="e">
        <f>(1-VLOOKUP(B4,#REF!,12,FALSE)/VLOOKUP(B4,#REF!,8,FALSE))*100</f>
        <v>#REF!</v>
      </c>
      <c r="H4" s="11" t="e">
        <f>VLOOKUP(B4,#REF!,15,FALSE)/1000</f>
        <v>#REF!</v>
      </c>
      <c r="L4" t="e">
        <f>(1-VLOOKUP(B4,#REF!,12,FALSE)/VLOOKUP(B4,#REF!,8,FALSE))*100</f>
        <v>#REF!</v>
      </c>
      <c r="N4" s="66" t="e">
        <f>(1-VLOOKUP(B4,#REF!,14,FALSE)/VLOOKUP(B4,#REF!,10,FALSE))*100</f>
        <v>#REF!</v>
      </c>
    </row>
    <row r="5" spans="1:14" x14ac:dyDescent="0.25">
      <c r="B5" t="s">
        <v>6</v>
      </c>
      <c r="C5" s="11" t="e">
        <f>VLOOKUP(B5,#REF!,10,FALSE)/1000</f>
        <v>#REF!</v>
      </c>
      <c r="D5" s="68" t="e">
        <f>(1-VLOOKUP(B5,#REF!,14,FALSE)/VLOOKUP(B5,#REF!,10,FALSE))*100</f>
        <v>#REF!</v>
      </c>
      <c r="E5" s="11" t="e">
        <f>VLOOKUP(B5,#REF!,17,FALSE)/1000</f>
        <v>#REF!</v>
      </c>
      <c r="F5" s="11" t="e">
        <f>VLOOKUP(B5,#REF!,8,FALSE)/1000</f>
        <v>#REF!</v>
      </c>
      <c r="G5" s="68" t="e">
        <f>(1-VLOOKUP(B5,#REF!,12,FALSE)/VLOOKUP(B5,#REF!,8,FALSE))*100</f>
        <v>#REF!</v>
      </c>
      <c r="H5" s="11" t="e">
        <f>VLOOKUP(B5,#REF!,15,FALSE)/1000</f>
        <v>#REF!</v>
      </c>
    </row>
    <row r="6" spans="1:14" x14ac:dyDescent="0.25">
      <c r="B6" t="s">
        <v>7</v>
      </c>
      <c r="C6" s="11" t="e">
        <f>VLOOKUP(B6,#REF!,10,FALSE)/1000</f>
        <v>#REF!</v>
      </c>
      <c r="D6" s="68" t="e">
        <f>(1-VLOOKUP(B6,#REF!,14,FALSE)/VLOOKUP(B6,#REF!,10,FALSE))*100</f>
        <v>#REF!</v>
      </c>
      <c r="E6" s="11" t="e">
        <f>VLOOKUP(B6,#REF!,17,FALSE)/1000</f>
        <v>#REF!</v>
      </c>
      <c r="F6" s="11" t="e">
        <f>VLOOKUP(B6,#REF!,8,FALSE)/1000</f>
        <v>#REF!</v>
      </c>
      <c r="G6" s="68" t="e">
        <f>(1-VLOOKUP(B6,#REF!,12,FALSE)/VLOOKUP(B6,#REF!,8,FALSE))*100</f>
        <v>#REF!</v>
      </c>
      <c r="H6" s="11" t="e">
        <f>VLOOKUP(B6,#REF!,15,FALSE)/1000</f>
        <v>#REF!</v>
      </c>
    </row>
    <row r="7" spans="1:14" x14ac:dyDescent="0.25">
      <c r="B7" t="s">
        <v>8</v>
      </c>
      <c r="C7" s="11" t="e">
        <f>VLOOKUP(B7,#REF!,10,FALSE)/1000</f>
        <v>#REF!</v>
      </c>
      <c r="D7" s="68" t="e">
        <f>(1-VLOOKUP(B7,#REF!,14,FALSE)/VLOOKUP(B7,#REF!,10,FALSE))*100</f>
        <v>#REF!</v>
      </c>
      <c r="E7" s="11" t="e">
        <f>VLOOKUP(B7,#REF!,17,FALSE)/1000</f>
        <v>#REF!</v>
      </c>
      <c r="F7" s="11" t="e">
        <f>VLOOKUP(B7,#REF!,8,FALSE)/1000</f>
        <v>#REF!</v>
      </c>
      <c r="G7" s="68" t="e">
        <f>(1-VLOOKUP(B7,#REF!,12,FALSE)/VLOOKUP(B7,#REF!,8,FALSE))*100</f>
        <v>#REF!</v>
      </c>
      <c r="H7" s="11" t="e">
        <f>VLOOKUP(B7,#REF!,15,FALSE)/1000</f>
        <v>#REF!</v>
      </c>
    </row>
    <row r="8" spans="1:14" x14ac:dyDescent="0.25">
      <c r="B8" t="s">
        <v>9</v>
      </c>
      <c r="C8" s="11" t="e">
        <f>VLOOKUP(B8,#REF!,10,FALSE)/1000</f>
        <v>#REF!</v>
      </c>
      <c r="D8" s="68" t="e">
        <f>(1-VLOOKUP(B8,#REF!,14,FALSE)/VLOOKUP(B8,#REF!,10,FALSE))*100</f>
        <v>#REF!</v>
      </c>
      <c r="E8" s="11" t="e">
        <f>VLOOKUP(B8,#REF!,17,FALSE)/1000</f>
        <v>#REF!</v>
      </c>
      <c r="F8" s="11" t="e">
        <f>VLOOKUP(B8,#REF!,8,FALSE)/1000</f>
        <v>#REF!</v>
      </c>
      <c r="G8" s="68" t="e">
        <f>(1-VLOOKUP(B8,#REF!,12,FALSE)/VLOOKUP(B8,#REF!,8,FALSE))*100</f>
        <v>#REF!</v>
      </c>
      <c r="H8" s="11" t="e">
        <f>VLOOKUP(B8,#REF!,15,FALSE)/1000</f>
        <v>#REF!</v>
      </c>
    </row>
    <row r="9" spans="1:14" x14ac:dyDescent="0.25">
      <c r="B9" t="s">
        <v>10</v>
      </c>
      <c r="C9" s="11" t="e">
        <f>VLOOKUP(B9,#REF!,10,FALSE)/1000</f>
        <v>#REF!</v>
      </c>
      <c r="D9" s="68" t="e">
        <f>(1-VLOOKUP(B9,#REF!,14,FALSE)/VLOOKUP(B9,#REF!,10,FALSE))*100</f>
        <v>#REF!</v>
      </c>
      <c r="E9" s="11" t="e">
        <f>VLOOKUP(B9,#REF!,17,FALSE)/1000</f>
        <v>#REF!</v>
      </c>
      <c r="F9" s="11" t="e">
        <f>VLOOKUP(B9,#REF!,8,FALSE)/1000</f>
        <v>#REF!</v>
      </c>
      <c r="G9" s="68" t="e">
        <f>(1-VLOOKUP(B9,#REF!,12,FALSE)/VLOOKUP(B9,#REF!,8,FALSE))*100</f>
        <v>#REF!</v>
      </c>
      <c r="H9" s="11" t="e">
        <f>VLOOKUP(B9,#REF!,15,FALSE)/1000</f>
        <v>#REF!</v>
      </c>
    </row>
    <row r="10" spans="1:14" x14ac:dyDescent="0.25">
      <c r="B10" t="s">
        <v>11</v>
      </c>
      <c r="C10" s="11" t="e">
        <f>VLOOKUP(B10,#REF!,10,FALSE)/1000</f>
        <v>#REF!</v>
      </c>
      <c r="D10" s="68" t="e">
        <f>(1-VLOOKUP(B10,#REF!,14,FALSE)/VLOOKUP(B10,#REF!,10,FALSE))*100</f>
        <v>#REF!</v>
      </c>
      <c r="E10" s="11" t="e">
        <f>VLOOKUP(B10,#REF!,17,FALSE)/1000</f>
        <v>#REF!</v>
      </c>
      <c r="F10" s="11" t="e">
        <f>VLOOKUP(B10,#REF!,8,FALSE)/1000</f>
        <v>#REF!</v>
      </c>
      <c r="G10" s="68" t="e">
        <f>(1-VLOOKUP(B10,#REF!,12,FALSE)/VLOOKUP(B10,#REF!,8,FALSE))*100</f>
        <v>#REF!</v>
      </c>
      <c r="H10" s="11" t="e">
        <f>VLOOKUP(B10,#REF!,15,FALSE)/1000</f>
        <v>#REF!</v>
      </c>
    </row>
    <row r="11" spans="1:14" x14ac:dyDescent="0.25">
      <c r="B11" t="s">
        <v>12</v>
      </c>
      <c r="C11" s="11" t="e">
        <f>VLOOKUP(B11,#REF!,10,FALSE)/1000</f>
        <v>#REF!</v>
      </c>
      <c r="D11" s="68" t="e">
        <f>(1-VLOOKUP(B11,#REF!,14,FALSE)/VLOOKUP(B11,#REF!,10,FALSE))*100</f>
        <v>#REF!</v>
      </c>
      <c r="E11" s="11" t="e">
        <f>VLOOKUP(B11,#REF!,17,FALSE)/1000</f>
        <v>#REF!</v>
      </c>
      <c r="F11" s="11" t="e">
        <f>VLOOKUP(B11,#REF!,8,FALSE)/1000</f>
        <v>#REF!</v>
      </c>
      <c r="G11" s="68" t="e">
        <f>(1-VLOOKUP(B11,#REF!,12,FALSE)/VLOOKUP(B11,#REF!,8,FALSE))*100</f>
        <v>#REF!</v>
      </c>
      <c r="H11" s="11" t="e">
        <f>VLOOKUP(B11,#REF!,15,FALSE)/1000</f>
        <v>#REF!</v>
      </c>
    </row>
    <row r="12" spans="1:14" x14ac:dyDescent="0.25">
      <c r="B12" t="s">
        <v>13</v>
      </c>
      <c r="C12" s="11" t="e">
        <f>VLOOKUP(B12,#REF!,10,FALSE)/1000</f>
        <v>#REF!</v>
      </c>
      <c r="D12" s="68" t="e">
        <f>(1-VLOOKUP(B12,#REF!,14,FALSE)/VLOOKUP(B12,#REF!,10,FALSE))*100</f>
        <v>#REF!</v>
      </c>
      <c r="E12" s="11" t="e">
        <f>VLOOKUP(B12,#REF!,17,FALSE)/1000</f>
        <v>#REF!</v>
      </c>
      <c r="F12" s="11" t="e">
        <f>VLOOKUP(B12,#REF!,8,FALSE)/1000</f>
        <v>#REF!</v>
      </c>
      <c r="G12" s="68" t="e">
        <f>(1-VLOOKUP(B12,#REF!,12,FALSE)/VLOOKUP(B12,#REF!,8,FALSE))*100</f>
        <v>#REF!</v>
      </c>
      <c r="H12" s="11" t="e">
        <f>VLOOKUP(B12,#REF!,15,FALSE)/1000</f>
        <v>#REF!</v>
      </c>
    </row>
    <row r="13" spans="1:14" x14ac:dyDescent="0.25">
      <c r="B13" t="s">
        <v>14</v>
      </c>
      <c r="C13" s="11" t="e">
        <f>VLOOKUP(B13,#REF!,10,FALSE)/1000</f>
        <v>#REF!</v>
      </c>
      <c r="D13" s="68" t="e">
        <f>(1-VLOOKUP(B13,#REF!,14,FALSE)/VLOOKUP(B13,#REF!,10,FALSE))*100</f>
        <v>#REF!</v>
      </c>
      <c r="E13" s="11" t="e">
        <f>VLOOKUP(B13,#REF!,17,FALSE)/1000</f>
        <v>#REF!</v>
      </c>
      <c r="F13" s="11" t="e">
        <f>VLOOKUP(B13,#REF!,8,FALSE)/1000</f>
        <v>#REF!</v>
      </c>
      <c r="G13" s="68" t="e">
        <f>(1-VLOOKUP(B13,#REF!,12,FALSE)/VLOOKUP(B13,#REF!,8,FALSE))*100</f>
        <v>#REF!</v>
      </c>
      <c r="H13" s="11" t="e">
        <f>VLOOKUP(B13,#REF!,15,FALSE)/1000</f>
        <v>#REF!</v>
      </c>
    </row>
    <row r="14" spans="1:14" x14ac:dyDescent="0.25">
      <c r="B14" t="s">
        <v>15</v>
      </c>
      <c r="C14" s="11" t="e">
        <f>VLOOKUP(B14,#REF!,10,FALSE)/1000</f>
        <v>#REF!</v>
      </c>
      <c r="D14" s="68" t="e">
        <f>(1-VLOOKUP(B14,#REF!,14,FALSE)/VLOOKUP(B14,#REF!,10,FALSE))*100</f>
        <v>#REF!</v>
      </c>
      <c r="E14" s="11" t="e">
        <f>VLOOKUP(B14,#REF!,17,FALSE)/1000</f>
        <v>#REF!</v>
      </c>
      <c r="F14" s="11" t="e">
        <f>VLOOKUP(B14,#REF!,8,FALSE)/1000</f>
        <v>#REF!</v>
      </c>
      <c r="G14" s="68" t="e">
        <f>(1-VLOOKUP(B14,#REF!,12,FALSE)/VLOOKUP(B14,#REF!,8,FALSE))*100</f>
        <v>#REF!</v>
      </c>
      <c r="H14" s="11" t="e">
        <f>VLOOKUP(B14,#REF!,15,FALSE)/1000</f>
        <v>#REF!</v>
      </c>
    </row>
    <row r="15" spans="1:14" x14ac:dyDescent="0.25">
      <c r="B15" t="s">
        <v>16</v>
      </c>
      <c r="C15" s="11" t="e">
        <f>VLOOKUP(B15,#REF!,10,FALSE)/1000</f>
        <v>#REF!</v>
      </c>
      <c r="D15" s="68" t="e">
        <f>(1-VLOOKUP(B15,#REF!,14,FALSE)/VLOOKUP(B15,#REF!,10,FALSE))*100</f>
        <v>#REF!</v>
      </c>
      <c r="E15" s="11" t="e">
        <f>VLOOKUP(B15,#REF!,17,FALSE)/1000</f>
        <v>#REF!</v>
      </c>
      <c r="F15" s="11" t="e">
        <f>VLOOKUP(B15,#REF!,8,FALSE)/1000</f>
        <v>#REF!</v>
      </c>
      <c r="G15" s="68" t="e">
        <f>(1-VLOOKUP(B15,#REF!,12,FALSE)/VLOOKUP(B15,#REF!,8,FALSE))*100</f>
        <v>#REF!</v>
      </c>
      <c r="H15" s="11" t="e">
        <f>VLOOKUP(B15,#REF!,15,FALSE)/1000</f>
        <v>#REF!</v>
      </c>
    </row>
    <row r="16" spans="1:14" x14ac:dyDescent="0.25">
      <c r="B16" t="s">
        <v>17</v>
      </c>
      <c r="C16" s="11" t="e">
        <f>VLOOKUP(B16,#REF!,10,FALSE)/1000</f>
        <v>#REF!</v>
      </c>
      <c r="D16" s="68" t="e">
        <f>(1-VLOOKUP(B16,#REF!,14,FALSE)/VLOOKUP(B16,#REF!,10,FALSE))*100</f>
        <v>#REF!</v>
      </c>
      <c r="E16" s="11" t="e">
        <f>VLOOKUP(B16,#REF!,17,FALSE)/1000</f>
        <v>#REF!</v>
      </c>
      <c r="F16" s="11" t="e">
        <f>VLOOKUP(B16,#REF!,8,FALSE)/1000</f>
        <v>#REF!</v>
      </c>
      <c r="G16" s="68" t="e">
        <f>(1-VLOOKUP(B16,#REF!,12,FALSE)/VLOOKUP(B16,#REF!,8,FALSE))*100</f>
        <v>#REF!</v>
      </c>
      <c r="H16" s="11" t="e">
        <f>VLOOKUP(B16,#REF!,15,FALSE)/1000</f>
        <v>#REF!</v>
      </c>
    </row>
    <row r="17" spans="2:10" x14ac:dyDescent="0.25">
      <c r="B17" t="s">
        <v>18</v>
      </c>
      <c r="C17" s="11" t="e">
        <f>VLOOKUP(B17,#REF!,10,FALSE)/1000</f>
        <v>#REF!</v>
      </c>
      <c r="D17" s="68" t="e">
        <f>(1-VLOOKUP(B17,#REF!,14,FALSE)/VLOOKUP(B17,#REF!,10,FALSE))*100</f>
        <v>#REF!</v>
      </c>
      <c r="E17" s="11" t="e">
        <f>VLOOKUP(B17,#REF!,17,FALSE)/1000</f>
        <v>#REF!</v>
      </c>
      <c r="F17" s="11" t="e">
        <f>VLOOKUP(B17,#REF!,8,FALSE)/1000</f>
        <v>#REF!</v>
      </c>
      <c r="G17" s="68" t="e">
        <f>(1-VLOOKUP(B17,#REF!,12,FALSE)/VLOOKUP(B17,#REF!,8,FALSE))*100</f>
        <v>#REF!</v>
      </c>
      <c r="H17" s="11" t="e">
        <f>VLOOKUP(B17,#REF!,15,FALSE)/1000</f>
        <v>#REF!</v>
      </c>
    </row>
    <row r="18" spans="2:10" s="36" customFormat="1" x14ac:dyDescent="0.25">
      <c r="B18" s="36" t="s">
        <v>19</v>
      </c>
      <c r="C18" s="71" t="e">
        <f>VLOOKUP(B18,#REF!,10,FALSE)/1000</f>
        <v>#REF!</v>
      </c>
      <c r="D18" s="72" t="e">
        <f>(1-VLOOKUP(B18,#REF!,14,FALSE)/VLOOKUP(B18,#REF!,10,FALSE))*100</f>
        <v>#REF!</v>
      </c>
      <c r="E18" s="71" t="e">
        <f>VLOOKUP(B18,#REF!,17,FALSE)/1000</f>
        <v>#REF!</v>
      </c>
      <c r="F18" s="71" t="e">
        <f>VLOOKUP(B18,#REF!,8,FALSE)/1000</f>
        <v>#REF!</v>
      </c>
      <c r="G18" s="72" t="e">
        <f>(1-VLOOKUP(B18,#REF!,12,FALSE)/VLOOKUP(B18,#REF!,8,FALSE))*100</f>
        <v>#REF!</v>
      </c>
      <c r="H18" s="71" t="e">
        <f>VLOOKUP(B18,#REF!,15,FALSE)/1000</f>
        <v>#REF!</v>
      </c>
      <c r="J18" s="36" t="s">
        <v>141</v>
      </c>
    </row>
    <row r="19" spans="2:10" x14ac:dyDescent="0.25">
      <c r="B19" t="s">
        <v>20</v>
      </c>
      <c r="C19" s="11" t="e">
        <f>VLOOKUP(B19,#REF!,10,FALSE)/1000</f>
        <v>#REF!</v>
      </c>
      <c r="D19" s="68" t="e">
        <f>(1-VLOOKUP(B19,#REF!,14,FALSE)/VLOOKUP(B19,#REF!,10,FALSE))*100</f>
        <v>#REF!</v>
      </c>
      <c r="E19" s="11" t="e">
        <f>VLOOKUP(B19,#REF!,17,FALSE)/1000</f>
        <v>#REF!</v>
      </c>
      <c r="F19" s="11" t="e">
        <f>VLOOKUP(B19,#REF!,8,FALSE)/1000</f>
        <v>#REF!</v>
      </c>
      <c r="G19" s="68" t="e">
        <f>(1-VLOOKUP(B19,#REF!,12,FALSE)/VLOOKUP(B19,#REF!,8,FALSE))*100</f>
        <v>#REF!</v>
      </c>
      <c r="H19" s="11" t="e">
        <f>VLOOKUP(B19,#REF!,15,FALSE)/1000</f>
        <v>#REF!</v>
      </c>
    </row>
    <row r="20" spans="2:10" x14ac:dyDescent="0.25">
      <c r="B20" t="s">
        <v>21</v>
      </c>
      <c r="C20" s="11" t="e">
        <f>VLOOKUP(B20,#REF!,10,FALSE)/1000</f>
        <v>#REF!</v>
      </c>
      <c r="D20" s="68" t="e">
        <f>(1-VLOOKUP(B20,#REF!,14,FALSE)/VLOOKUP(B20,#REF!,10,FALSE))*100</f>
        <v>#REF!</v>
      </c>
      <c r="E20" s="11" t="e">
        <f>VLOOKUP(B20,#REF!,17,FALSE)/1000</f>
        <v>#REF!</v>
      </c>
      <c r="F20" s="11" t="e">
        <f>VLOOKUP(B20,#REF!,8,FALSE)/1000</f>
        <v>#REF!</v>
      </c>
      <c r="G20" s="68" t="e">
        <f>(1-VLOOKUP(B20,#REF!,12,FALSE)/VLOOKUP(B20,#REF!,8,FALSE))*100</f>
        <v>#REF!</v>
      </c>
      <c r="H20" s="11" t="e">
        <f>VLOOKUP(B20,#REF!,15,FALSE)/1000</f>
        <v>#REF!</v>
      </c>
    </row>
    <row r="21" spans="2:10" x14ac:dyDescent="0.25">
      <c r="B21" t="s">
        <v>22</v>
      </c>
      <c r="C21" s="11" t="e">
        <f>VLOOKUP(B21,#REF!,10,FALSE)/1000</f>
        <v>#REF!</v>
      </c>
      <c r="D21" s="68" t="e">
        <f>(1-VLOOKUP(B21,#REF!,14,FALSE)/VLOOKUP(B21,#REF!,10,FALSE))*100</f>
        <v>#REF!</v>
      </c>
      <c r="E21" s="11" t="e">
        <f>VLOOKUP(B21,#REF!,17,FALSE)/1000</f>
        <v>#REF!</v>
      </c>
      <c r="F21" s="11" t="e">
        <f>VLOOKUP(B21,#REF!,8,FALSE)/1000</f>
        <v>#REF!</v>
      </c>
      <c r="G21" s="68" t="e">
        <f>(1-VLOOKUP(B21,#REF!,12,FALSE)/VLOOKUP(B21,#REF!,8,FALSE))*100</f>
        <v>#REF!</v>
      </c>
      <c r="H21" s="11" t="e">
        <f>VLOOKUP(B21,#REF!,15,FALSE)/1000</f>
        <v>#REF!</v>
      </c>
    </row>
    <row r="22" spans="2:10" x14ac:dyDescent="0.25">
      <c r="B22" t="s">
        <v>23</v>
      </c>
      <c r="C22" s="11" t="e">
        <f>VLOOKUP(B22,#REF!,10,FALSE)/1000</f>
        <v>#REF!</v>
      </c>
      <c r="D22" s="68" t="e">
        <f>(1-VLOOKUP(B22,#REF!,14,FALSE)/VLOOKUP(B22,#REF!,10,FALSE))*100</f>
        <v>#REF!</v>
      </c>
      <c r="E22" s="11" t="e">
        <f>VLOOKUP(B22,#REF!,17,FALSE)/1000</f>
        <v>#REF!</v>
      </c>
      <c r="F22" s="11" t="e">
        <f>VLOOKUP(B22,#REF!,8,FALSE)/1000</f>
        <v>#REF!</v>
      </c>
      <c r="G22" s="68" t="e">
        <f>(1-VLOOKUP(B22,#REF!,12,FALSE)/VLOOKUP(B22,#REF!,8,FALSE))*100</f>
        <v>#REF!</v>
      </c>
      <c r="H22" s="11" t="e">
        <f>VLOOKUP(B22,#REF!,15,FALSE)/1000</f>
        <v>#REF!</v>
      </c>
    </row>
    <row r="23" spans="2:10" x14ac:dyDescent="0.25">
      <c r="B23" t="s">
        <v>24</v>
      </c>
      <c r="C23" s="11" t="e">
        <f>VLOOKUP(B23,#REF!,10,FALSE)/1000</f>
        <v>#REF!</v>
      </c>
      <c r="D23" s="68" t="e">
        <f>(1-VLOOKUP(B23,#REF!,14,FALSE)/VLOOKUP(B23,#REF!,10,FALSE))*100</f>
        <v>#REF!</v>
      </c>
      <c r="E23" s="11" t="e">
        <f>VLOOKUP(B23,#REF!,17,FALSE)/1000</f>
        <v>#REF!</v>
      </c>
      <c r="F23" s="11" t="e">
        <f>VLOOKUP(B23,#REF!,8,FALSE)/1000</f>
        <v>#REF!</v>
      </c>
      <c r="G23" s="68" t="e">
        <f>(1-VLOOKUP(B23,#REF!,12,FALSE)/VLOOKUP(B23,#REF!,8,FALSE))*100</f>
        <v>#REF!</v>
      </c>
      <c r="H23" s="11" t="e">
        <f>VLOOKUP(B23,#REF!,15,FALSE)/1000</f>
        <v>#REF!</v>
      </c>
    </row>
    <row r="24" spans="2:10" x14ac:dyDescent="0.25">
      <c r="B24" t="s">
        <v>25</v>
      </c>
      <c r="C24" s="11" t="e">
        <f>VLOOKUP(B24,#REF!,10,FALSE)/1000</f>
        <v>#REF!</v>
      </c>
      <c r="D24" s="68" t="e">
        <f>(1-VLOOKUP(B24,#REF!,14,FALSE)/VLOOKUP(B24,#REF!,10,FALSE))*100</f>
        <v>#REF!</v>
      </c>
      <c r="E24" s="11" t="e">
        <f>VLOOKUP(B24,#REF!,17,FALSE)/1000</f>
        <v>#REF!</v>
      </c>
      <c r="F24" s="11" t="e">
        <f>VLOOKUP(B24,#REF!,8,FALSE)/1000</f>
        <v>#REF!</v>
      </c>
      <c r="G24" s="68" t="e">
        <f>(1-VLOOKUP(B24,#REF!,12,FALSE)/VLOOKUP(B24,#REF!,8,FALSE))*100</f>
        <v>#REF!</v>
      </c>
      <c r="H24" s="11" t="e">
        <f>VLOOKUP(B24,#REF!,15,FALSE)/1000</f>
        <v>#REF!</v>
      </c>
    </row>
    <row r="25" spans="2:10" x14ac:dyDescent="0.25">
      <c r="B25" t="s">
        <v>26</v>
      </c>
      <c r="C25" s="11" t="e">
        <f>VLOOKUP(B25,#REF!,10,FALSE)/1000</f>
        <v>#REF!</v>
      </c>
      <c r="D25" s="68" t="e">
        <f>(1-VLOOKUP(B25,#REF!,14,FALSE)/VLOOKUP(B25,#REF!,10,FALSE))*100</f>
        <v>#REF!</v>
      </c>
      <c r="E25" s="11" t="e">
        <f>VLOOKUP(B25,#REF!,17,FALSE)/1000</f>
        <v>#REF!</v>
      </c>
      <c r="F25" s="11" t="e">
        <f>VLOOKUP(B25,#REF!,8,FALSE)/1000</f>
        <v>#REF!</v>
      </c>
      <c r="G25" s="68" t="e">
        <f>(1-VLOOKUP(B25,#REF!,12,FALSE)/VLOOKUP(B25,#REF!,8,FALSE))*100</f>
        <v>#REF!</v>
      </c>
      <c r="H25" s="11" t="e">
        <f>VLOOKUP(B25,#REF!,15,FALSE)/1000</f>
        <v>#REF!</v>
      </c>
    </row>
    <row r="26" spans="2:10" x14ac:dyDescent="0.25">
      <c r="B26" t="s">
        <v>27</v>
      </c>
      <c r="C26" s="11" t="e">
        <f>VLOOKUP(B26,#REF!,10,FALSE)/1000</f>
        <v>#REF!</v>
      </c>
      <c r="D26" s="68" t="e">
        <f>(1-VLOOKUP(B26,#REF!,14,FALSE)/VLOOKUP(B26,#REF!,10,FALSE))*100</f>
        <v>#REF!</v>
      </c>
      <c r="E26" s="11" t="e">
        <f>VLOOKUP(B26,#REF!,17,FALSE)/1000</f>
        <v>#REF!</v>
      </c>
      <c r="F26" s="11" t="e">
        <f>VLOOKUP(B26,#REF!,8,FALSE)/1000</f>
        <v>#REF!</v>
      </c>
      <c r="G26" s="68" t="e">
        <f>(1-VLOOKUP(B26,#REF!,12,FALSE)/VLOOKUP(B26,#REF!,8,FALSE))*100</f>
        <v>#REF!</v>
      </c>
      <c r="H26" s="11" t="e">
        <f>VLOOKUP(B26,#REF!,15,FALSE)/1000</f>
        <v>#REF!</v>
      </c>
    </row>
    <row r="27" spans="2:10" x14ac:dyDescent="0.25">
      <c r="B27" t="s">
        <v>28</v>
      </c>
      <c r="C27" s="11" t="e">
        <f>VLOOKUP(B27,#REF!,10,FALSE)/1000</f>
        <v>#REF!</v>
      </c>
      <c r="D27" s="68" t="e">
        <f>(1-VLOOKUP(B27,#REF!,14,FALSE)/VLOOKUP(B27,#REF!,10,FALSE))*100</f>
        <v>#REF!</v>
      </c>
      <c r="E27" s="11" t="e">
        <f>VLOOKUP(B27,#REF!,17,FALSE)/1000</f>
        <v>#REF!</v>
      </c>
      <c r="F27" s="11" t="e">
        <f>VLOOKUP(B27,#REF!,8,FALSE)/1000</f>
        <v>#REF!</v>
      </c>
      <c r="G27" s="68" t="e">
        <f>(1-VLOOKUP(B27,#REF!,12,FALSE)/VLOOKUP(B27,#REF!,8,FALSE))*100</f>
        <v>#REF!</v>
      </c>
      <c r="H27" s="11" t="e">
        <f>VLOOKUP(B27,#REF!,15,FALSE)/1000</f>
        <v>#REF!</v>
      </c>
    </row>
    <row r="28" spans="2:10" s="10" customFormat="1" x14ac:dyDescent="0.25">
      <c r="B28" s="10" t="s">
        <v>29</v>
      </c>
      <c r="C28" s="12" t="e">
        <f>VLOOKUP(B28,#REF!,10,FALSE)/1000</f>
        <v>#REF!</v>
      </c>
      <c r="D28" s="69" t="e">
        <f>(1-VLOOKUP(B28,#REF!,14,FALSE)/VLOOKUP(B28,#REF!,10,FALSE))*100</f>
        <v>#REF!</v>
      </c>
      <c r="E28" s="12" t="e">
        <f>VLOOKUP(B28,#REF!,17,FALSE)/1000</f>
        <v>#REF!</v>
      </c>
      <c r="F28" s="12" t="e">
        <f>VLOOKUP(B28,#REF!,8,FALSE)/1000</f>
        <v>#REF!</v>
      </c>
      <c r="G28" s="68" t="e">
        <f>(1-VLOOKUP(B28,#REF!,12,FALSE)/VLOOKUP(B28,#REF!,8,FALSE))*100</f>
        <v>#REF!</v>
      </c>
      <c r="H28" s="12" t="e">
        <f>VLOOKUP(B28,#REF!,15,FALSE)/1000</f>
        <v>#REF!</v>
      </c>
    </row>
    <row r="29" spans="2:10" x14ac:dyDescent="0.25">
      <c r="B29" t="s">
        <v>30</v>
      </c>
      <c r="C29" s="11" t="e">
        <f>VLOOKUP(B29,#REF!,10,FALSE)/1000</f>
        <v>#REF!</v>
      </c>
      <c r="D29" s="68" t="e">
        <f>(1-VLOOKUP(B29,#REF!,14,FALSE)/VLOOKUP(B29,#REF!,10,FALSE))*100</f>
        <v>#REF!</v>
      </c>
      <c r="E29" s="11" t="e">
        <f>VLOOKUP(B29,#REF!,17,FALSE)/1000</f>
        <v>#REF!</v>
      </c>
      <c r="F29" s="11" t="e">
        <f>VLOOKUP(B29,#REF!,8,FALSE)/1000</f>
        <v>#REF!</v>
      </c>
      <c r="G29" s="68" t="e">
        <f>(1-VLOOKUP(B29,#REF!,12,FALSE)/VLOOKUP(B29,#REF!,8,FALSE))*100</f>
        <v>#REF!</v>
      </c>
      <c r="H29" s="11" t="e">
        <f>VLOOKUP(B29,#REF!,15,FALSE)/1000</f>
        <v>#REF!</v>
      </c>
    </row>
    <row r="30" spans="2:10" x14ac:dyDescent="0.25">
      <c r="B30" t="s">
        <v>32</v>
      </c>
      <c r="C30" s="11" t="e">
        <f>VLOOKUP(B30,#REF!,10,FALSE)/1000</f>
        <v>#REF!</v>
      </c>
      <c r="D30" s="68" t="e">
        <f>(1-VLOOKUP(B30,#REF!,14,FALSE)/VLOOKUP(B30,#REF!,10,FALSE))*100</f>
        <v>#REF!</v>
      </c>
      <c r="E30" s="11" t="e">
        <f>VLOOKUP(B30,#REF!,17,FALSE)/1000</f>
        <v>#REF!</v>
      </c>
      <c r="F30" s="11" t="e">
        <f>VLOOKUP(B30,#REF!,8,FALSE)/1000</f>
        <v>#REF!</v>
      </c>
      <c r="G30" s="68" t="e">
        <f>(1-VLOOKUP(B30,#REF!,12,FALSE)/VLOOKUP(B30,#REF!,8,FALSE))*100</f>
        <v>#REF!</v>
      </c>
      <c r="H30" s="11" t="e">
        <f>VLOOKUP(B30,#REF!,15,FALSE)/1000</f>
        <v>#REF!</v>
      </c>
    </row>
    <row r="31" spans="2:10" x14ac:dyDescent="0.25">
      <c r="B31" t="s">
        <v>33</v>
      </c>
      <c r="C31" s="11" t="e">
        <f>VLOOKUP(B31,#REF!,10,FALSE)/1000</f>
        <v>#REF!</v>
      </c>
      <c r="D31" s="68" t="e">
        <f>(1-VLOOKUP(B31,#REF!,14,FALSE)/VLOOKUP(B31,#REF!,10,FALSE))*100</f>
        <v>#REF!</v>
      </c>
      <c r="E31" s="11" t="e">
        <f>VLOOKUP(B31,#REF!,17,FALSE)/1000</f>
        <v>#REF!</v>
      </c>
      <c r="F31" s="11" t="e">
        <f>VLOOKUP(B31,#REF!,8,FALSE)/1000</f>
        <v>#REF!</v>
      </c>
      <c r="G31" s="68" t="e">
        <f>(1-VLOOKUP(B31,#REF!,12,FALSE)/VLOOKUP(B31,#REF!,8,FALSE))*100</f>
        <v>#REF!</v>
      </c>
      <c r="H31" s="11" t="e">
        <f>VLOOKUP(B31,#REF!,15,FALSE)/1000</f>
        <v>#REF!</v>
      </c>
    </row>
    <row r="32" spans="2:10" x14ac:dyDescent="0.25">
      <c r="B32" t="s">
        <v>34</v>
      </c>
      <c r="C32" s="11" t="e">
        <f>VLOOKUP(B32,#REF!,10,FALSE)/1000</f>
        <v>#REF!</v>
      </c>
      <c r="D32" s="68" t="e">
        <f>(1-VLOOKUP(B32,#REF!,14,FALSE)/VLOOKUP(B32,#REF!,10,FALSE))*100</f>
        <v>#REF!</v>
      </c>
      <c r="E32" s="11" t="e">
        <f>VLOOKUP(B32,#REF!,17,FALSE)/1000</f>
        <v>#REF!</v>
      </c>
      <c r="F32" s="11" t="e">
        <f>VLOOKUP(B32,#REF!,8,FALSE)/1000</f>
        <v>#REF!</v>
      </c>
      <c r="G32" s="68" t="e">
        <f>(1-VLOOKUP(B32,#REF!,12,FALSE)/VLOOKUP(B32,#REF!,8,FALSE))*100</f>
        <v>#REF!</v>
      </c>
      <c r="H32" s="11" t="e">
        <f>VLOOKUP(B32,#REF!,15,FALSE)/1000</f>
        <v>#REF!</v>
      </c>
    </row>
    <row r="33" spans="2:10" x14ac:dyDescent="0.25">
      <c r="B33" t="s">
        <v>35</v>
      </c>
      <c r="C33" s="11" t="e">
        <f>VLOOKUP(B33,#REF!,10,FALSE)/1000</f>
        <v>#REF!</v>
      </c>
      <c r="D33" s="68" t="e">
        <f>(1-VLOOKUP(B33,#REF!,14,FALSE)/VLOOKUP(B33,#REF!,10,FALSE))*100</f>
        <v>#REF!</v>
      </c>
      <c r="E33" s="11" t="e">
        <f>VLOOKUP(B33,#REF!,17,FALSE)/1000</f>
        <v>#REF!</v>
      </c>
      <c r="F33" s="11" t="e">
        <f>VLOOKUP(B33,#REF!,8,FALSE)/1000</f>
        <v>#REF!</v>
      </c>
      <c r="G33" s="68" t="e">
        <f>(1-VLOOKUP(B33,#REF!,12,FALSE)/VLOOKUP(B33,#REF!,8,FALSE))*100</f>
        <v>#REF!</v>
      </c>
      <c r="H33" s="11" t="e">
        <f>VLOOKUP(B33,#REF!,15,FALSE)/1000</f>
        <v>#REF!</v>
      </c>
    </row>
    <row r="34" spans="2:10" x14ac:dyDescent="0.25">
      <c r="B34" t="s">
        <v>36</v>
      </c>
      <c r="C34" s="11" t="e">
        <f>VLOOKUP(B34,#REF!,10,FALSE)/1000</f>
        <v>#REF!</v>
      </c>
      <c r="D34" s="68" t="e">
        <f>(1-VLOOKUP(B34,#REF!,14,FALSE)/VLOOKUP(B34,#REF!,10,FALSE))*100</f>
        <v>#REF!</v>
      </c>
      <c r="E34" s="11" t="e">
        <f>VLOOKUP(B34,#REF!,17,FALSE)/1000</f>
        <v>#REF!</v>
      </c>
      <c r="F34" s="11" t="e">
        <f>VLOOKUP(B34,#REF!,8,FALSE)/1000</f>
        <v>#REF!</v>
      </c>
      <c r="G34" s="68" t="e">
        <f>(1-VLOOKUP(B34,#REF!,12,FALSE)/VLOOKUP(B34,#REF!,8,FALSE))*100</f>
        <v>#REF!</v>
      </c>
      <c r="H34" s="11" t="e">
        <f>VLOOKUP(B34,#REF!,15,FALSE)/1000</f>
        <v>#REF!</v>
      </c>
    </row>
    <row r="35" spans="2:10" x14ac:dyDescent="0.25">
      <c r="B35" t="s">
        <v>37</v>
      </c>
      <c r="C35" s="11" t="e">
        <f>VLOOKUP(B35,#REF!,10,FALSE)/1000</f>
        <v>#REF!</v>
      </c>
      <c r="D35" s="68" t="e">
        <f>(1-VLOOKUP(B35,#REF!,14,FALSE)/VLOOKUP(B35,#REF!,10,FALSE))*100</f>
        <v>#REF!</v>
      </c>
      <c r="E35" s="11" t="e">
        <f>VLOOKUP(B35,#REF!,17,FALSE)/1000</f>
        <v>#REF!</v>
      </c>
      <c r="F35" s="11" t="e">
        <f>VLOOKUP(B35,#REF!,8,FALSE)/1000</f>
        <v>#REF!</v>
      </c>
      <c r="G35" s="68" t="e">
        <f>(1-VLOOKUP(B35,#REF!,12,FALSE)/VLOOKUP(B35,#REF!,8,FALSE))*100</f>
        <v>#REF!</v>
      </c>
      <c r="H35" s="11" t="e">
        <f>VLOOKUP(B35,#REF!,15,FALSE)/1000</f>
        <v>#REF!</v>
      </c>
    </row>
    <row r="36" spans="2:10" x14ac:dyDescent="0.25">
      <c r="B36" t="s">
        <v>38</v>
      </c>
      <c r="C36" s="11" t="e">
        <f>VLOOKUP(B36,#REF!,10,FALSE)/1000</f>
        <v>#REF!</v>
      </c>
      <c r="D36" s="68" t="e">
        <f>(1-VLOOKUP(B36,#REF!,14,FALSE)/VLOOKUP(B36,#REF!,10,FALSE))*100</f>
        <v>#REF!</v>
      </c>
      <c r="E36" s="11" t="e">
        <f>VLOOKUP(B36,#REF!,17,FALSE)/1000</f>
        <v>#REF!</v>
      </c>
      <c r="F36" s="11" t="e">
        <f>VLOOKUP(B36,#REF!,8,FALSE)/1000</f>
        <v>#REF!</v>
      </c>
      <c r="G36" s="68" t="e">
        <f>(1-VLOOKUP(B36,#REF!,12,FALSE)/VLOOKUP(B36,#REF!,8,FALSE))*100</f>
        <v>#REF!</v>
      </c>
      <c r="H36" s="11" t="e">
        <f>VLOOKUP(B36,#REF!,15,FALSE)/1000</f>
        <v>#REF!</v>
      </c>
    </row>
    <row r="37" spans="2:10" x14ac:dyDescent="0.25">
      <c r="B37" t="s">
        <v>39</v>
      </c>
      <c r="C37" s="11" t="e">
        <f>VLOOKUP(B37,#REF!,10,FALSE)/1000</f>
        <v>#REF!</v>
      </c>
      <c r="D37" s="68" t="e">
        <f>(1-VLOOKUP(B37,#REF!,14,FALSE)/VLOOKUP(B37,#REF!,10,FALSE))*100</f>
        <v>#REF!</v>
      </c>
      <c r="E37" s="11" t="e">
        <f>VLOOKUP(B37,#REF!,17,FALSE)/1000</f>
        <v>#REF!</v>
      </c>
      <c r="F37" s="11" t="e">
        <f>VLOOKUP(B37,#REF!,8,FALSE)/1000</f>
        <v>#REF!</v>
      </c>
      <c r="G37" s="68" t="e">
        <f>(1-VLOOKUP(B37,#REF!,12,FALSE)/VLOOKUP(B37,#REF!,8,FALSE))*100</f>
        <v>#REF!</v>
      </c>
      <c r="H37" s="11" t="e">
        <f>VLOOKUP(B37,#REF!,15,FALSE)/1000</f>
        <v>#REF!</v>
      </c>
    </row>
    <row r="38" spans="2:10" s="10" customFormat="1" x14ac:dyDescent="0.25">
      <c r="B38" s="10" t="s">
        <v>40</v>
      </c>
      <c r="C38" s="12" t="e">
        <f>VLOOKUP(B38,#REF!,10,FALSE)/1000</f>
        <v>#REF!</v>
      </c>
      <c r="D38" s="69" t="e">
        <f>(1-VLOOKUP(B38,#REF!,14,FALSE)/VLOOKUP(B38,#REF!,10,FALSE))*100</f>
        <v>#REF!</v>
      </c>
      <c r="E38" s="12" t="e">
        <f>VLOOKUP(B38,#REF!,17,FALSE)/1000</f>
        <v>#REF!</v>
      </c>
      <c r="F38" s="12" t="e">
        <f>VLOOKUP(B38,#REF!,8,FALSE)/1000</f>
        <v>#REF!</v>
      </c>
      <c r="G38" s="68" t="e">
        <f>(1-VLOOKUP(B38,#REF!,12,FALSE)/VLOOKUP(B38,#REF!,8,FALSE))*100</f>
        <v>#REF!</v>
      </c>
      <c r="H38" s="12" t="e">
        <f>VLOOKUP(B38,#REF!,15,FALSE)/1000</f>
        <v>#REF!</v>
      </c>
    </row>
    <row r="39" spans="2:10" x14ac:dyDescent="0.25">
      <c r="B39" t="s">
        <v>41</v>
      </c>
      <c r="C39" s="11" t="e">
        <f>VLOOKUP(B39,#REF!,10,FALSE)/1000</f>
        <v>#REF!</v>
      </c>
      <c r="D39" s="68" t="e">
        <f>(1-VLOOKUP(B39,#REF!,14,FALSE)/VLOOKUP(B39,#REF!,10,FALSE))*100</f>
        <v>#REF!</v>
      </c>
      <c r="E39" s="11" t="e">
        <f>VLOOKUP(B39,#REF!,17,FALSE)/1000</f>
        <v>#REF!</v>
      </c>
      <c r="F39" s="11" t="e">
        <f>VLOOKUP(B39,#REF!,8,FALSE)/1000</f>
        <v>#REF!</v>
      </c>
      <c r="G39" s="68" t="e">
        <f>(1-VLOOKUP(B39,#REF!,12,FALSE)/VLOOKUP(B39,#REF!,8,FALSE))*100</f>
        <v>#REF!</v>
      </c>
      <c r="H39" s="11" t="e">
        <f>VLOOKUP(B39,#REF!,15,FALSE)/1000</f>
        <v>#REF!</v>
      </c>
    </row>
    <row r="40" spans="2:10" x14ac:dyDescent="0.25">
      <c r="B40" t="s">
        <v>92</v>
      </c>
      <c r="C40" s="11" t="e">
        <f>VLOOKUP(B40,#REF!,10,FALSE)/1000</f>
        <v>#REF!</v>
      </c>
      <c r="D40" s="68" t="e">
        <f>(1-VLOOKUP(B40,#REF!,14,FALSE)/VLOOKUP(B40,#REF!,10,FALSE))*100</f>
        <v>#REF!</v>
      </c>
      <c r="E40" s="11">
        <v>0</v>
      </c>
      <c r="F40" s="11">
        <v>0</v>
      </c>
      <c r="G40" s="70" t="s">
        <v>93</v>
      </c>
      <c r="H40" s="11">
        <v>0</v>
      </c>
    </row>
    <row r="41" spans="2:10" x14ac:dyDescent="0.25">
      <c r="B41" t="s">
        <v>42</v>
      </c>
      <c r="C41">
        <v>46.058999999999997</v>
      </c>
      <c r="D41" s="68">
        <v>29.750971579930084</v>
      </c>
      <c r="E41" t="s">
        <v>83</v>
      </c>
      <c r="F41">
        <v>19.584</v>
      </c>
      <c r="G41" s="68">
        <v>27.736928104575163</v>
      </c>
      <c r="H41" t="s">
        <v>83</v>
      </c>
      <c r="J41">
        <v>0.27736928104575165</v>
      </c>
    </row>
    <row r="42" spans="2:10" x14ac:dyDescent="0.25">
      <c r="B42" t="s">
        <v>44</v>
      </c>
      <c r="C42">
        <v>370</v>
      </c>
      <c r="D42" s="68">
        <v>0</v>
      </c>
      <c r="E42" t="s">
        <v>83</v>
      </c>
      <c r="F42">
        <v>164</v>
      </c>
      <c r="G42" s="68">
        <v>0</v>
      </c>
      <c r="H42" t="s">
        <v>83</v>
      </c>
    </row>
    <row r="43" spans="2:10" x14ac:dyDescent="0.25">
      <c r="B43" t="s">
        <v>45</v>
      </c>
      <c r="C43">
        <v>0</v>
      </c>
      <c r="D43" s="68" t="e">
        <v>#DIV/0!</v>
      </c>
      <c r="E43" t="s">
        <v>83</v>
      </c>
      <c r="F43">
        <v>0</v>
      </c>
      <c r="G43" s="68" t="e">
        <v>#DIV/0!</v>
      </c>
      <c r="H43" t="s">
        <v>83</v>
      </c>
    </row>
    <row r="44" spans="2:10" x14ac:dyDescent="0.25">
      <c r="B44" t="s">
        <v>46</v>
      </c>
      <c r="C44">
        <v>0</v>
      </c>
      <c r="D44" s="68" t="e">
        <v>#DIV/0!</v>
      </c>
      <c r="E44" t="s">
        <v>83</v>
      </c>
      <c r="F44">
        <v>0</v>
      </c>
      <c r="G44" s="68" t="e">
        <v>#DIV/0!</v>
      </c>
      <c r="H44" t="s">
        <v>83</v>
      </c>
    </row>
    <row r="45" spans="2:10" x14ac:dyDescent="0.25">
      <c r="B45" t="s">
        <v>47</v>
      </c>
      <c r="C45">
        <v>61.265000000000001</v>
      </c>
      <c r="D45" s="68">
        <v>13.588508936586962</v>
      </c>
      <c r="E45" t="s">
        <v>83</v>
      </c>
      <c r="F45">
        <v>38.728000000000002</v>
      </c>
      <c r="G45" s="68">
        <v>11.490394546581284</v>
      </c>
      <c r="H45" t="s">
        <v>83</v>
      </c>
    </row>
    <row r="46" spans="2:10" x14ac:dyDescent="0.25">
      <c r="B46" t="s">
        <v>48</v>
      </c>
      <c r="C46">
        <v>0</v>
      </c>
      <c r="D46" s="68" t="e">
        <v>#DIV/0!</v>
      </c>
      <c r="E46" t="s">
        <v>83</v>
      </c>
      <c r="F46">
        <v>0</v>
      </c>
      <c r="G46" s="68" t="e">
        <v>#DIV/0!</v>
      </c>
      <c r="H46" t="s">
        <v>83</v>
      </c>
    </row>
    <row r="47" spans="2:10" x14ac:dyDescent="0.25">
      <c r="B47" t="s">
        <v>49</v>
      </c>
      <c r="C47">
        <v>0</v>
      </c>
      <c r="D47" s="68" t="e">
        <v>#DIV/0!</v>
      </c>
      <c r="E47" t="s">
        <v>83</v>
      </c>
      <c r="F47">
        <v>0</v>
      </c>
      <c r="G47" s="68" t="e">
        <v>#DIV/0!</v>
      </c>
      <c r="H47" t="s">
        <v>83</v>
      </c>
    </row>
    <row r="48" spans="2:10" x14ac:dyDescent="0.25">
      <c r="B48" t="s">
        <v>50</v>
      </c>
      <c r="C48">
        <v>0</v>
      </c>
      <c r="D48" s="68" t="e">
        <v>#DIV/0!</v>
      </c>
      <c r="E48" t="s">
        <v>83</v>
      </c>
      <c r="F48">
        <v>0</v>
      </c>
      <c r="G48" s="68" t="e">
        <v>#DIV/0!</v>
      </c>
      <c r="H48" t="s">
        <v>83</v>
      </c>
    </row>
    <row r="49" spans="2:8" x14ac:dyDescent="0.25">
      <c r="B49" t="s">
        <v>51</v>
      </c>
      <c r="C49">
        <v>0</v>
      </c>
      <c r="D49" s="68" t="e">
        <v>#DIV/0!</v>
      </c>
      <c r="E49" t="s">
        <v>83</v>
      </c>
      <c r="F49">
        <v>0</v>
      </c>
      <c r="G49" s="68" t="e">
        <v>#DIV/0!</v>
      </c>
      <c r="H49" t="s">
        <v>83</v>
      </c>
    </row>
    <row r="50" spans="2:8" x14ac:dyDescent="0.25">
      <c r="B50" t="s">
        <v>52</v>
      </c>
      <c r="C50">
        <v>0</v>
      </c>
      <c r="D50" s="68" t="e">
        <v>#DIV/0!</v>
      </c>
      <c r="E50" t="s">
        <v>83</v>
      </c>
      <c r="F50">
        <v>0</v>
      </c>
      <c r="G50" s="68" t="e">
        <v>#DIV/0!</v>
      </c>
      <c r="H50" t="s">
        <v>83</v>
      </c>
    </row>
    <row r="51" spans="2:8" x14ac:dyDescent="0.25">
      <c r="B51" t="s">
        <v>53</v>
      </c>
      <c r="C51">
        <v>114.47272835999999</v>
      </c>
      <c r="D51" s="68">
        <v>48.58029089261413</v>
      </c>
      <c r="E51" t="s">
        <v>83</v>
      </c>
      <c r="F51">
        <v>93.614999999999995</v>
      </c>
      <c r="G51" s="68">
        <v>46.020402713240408</v>
      </c>
      <c r="H51" t="s">
        <v>83</v>
      </c>
    </row>
    <row r="52" spans="2:8" x14ac:dyDescent="0.25">
      <c r="B52" t="s">
        <v>54</v>
      </c>
      <c r="C52">
        <v>0</v>
      </c>
      <c r="D52" s="68" t="e">
        <v>#DIV/0!</v>
      </c>
      <c r="E52" t="s">
        <v>83</v>
      </c>
      <c r="F52">
        <v>0</v>
      </c>
      <c r="G52" s="68" t="e">
        <v>#DIV/0!</v>
      </c>
      <c r="H52" t="s">
        <v>83</v>
      </c>
    </row>
    <row r="53" spans="2:8" x14ac:dyDescent="0.25">
      <c r="B53" t="s">
        <v>55</v>
      </c>
      <c r="C53">
        <v>0</v>
      </c>
      <c r="D53" s="68" t="e">
        <v>#DIV/0!</v>
      </c>
      <c r="E53" t="s">
        <v>83</v>
      </c>
      <c r="F53">
        <v>0</v>
      </c>
      <c r="G53" s="68" t="e">
        <v>#DIV/0!</v>
      </c>
      <c r="H53" t="s">
        <v>83</v>
      </c>
    </row>
    <row r="54" spans="2:8" x14ac:dyDescent="0.25">
      <c r="B54" t="s">
        <v>56</v>
      </c>
      <c r="C54">
        <v>0</v>
      </c>
      <c r="D54" s="68" t="e">
        <v>#DIV/0!</v>
      </c>
      <c r="E54" t="s">
        <v>83</v>
      </c>
      <c r="F54">
        <v>0</v>
      </c>
      <c r="G54" s="68" t="e">
        <v>#DIV/0!</v>
      </c>
      <c r="H54" t="s">
        <v>83</v>
      </c>
    </row>
    <row r="55" spans="2:8" x14ac:dyDescent="0.25">
      <c r="B55" t="s">
        <v>57</v>
      </c>
      <c r="C55">
        <v>0</v>
      </c>
      <c r="D55" s="68" t="e">
        <v>#DIV/0!</v>
      </c>
      <c r="E55" t="s">
        <v>83</v>
      </c>
      <c r="F55">
        <v>0</v>
      </c>
      <c r="G55" s="68" t="e">
        <v>#DIV/0!</v>
      </c>
      <c r="H55" t="s">
        <v>83</v>
      </c>
    </row>
    <row r="56" spans="2:8" x14ac:dyDescent="0.25">
      <c r="B56" t="s">
        <v>58</v>
      </c>
      <c r="C56">
        <v>0</v>
      </c>
      <c r="D56" s="68" t="e">
        <v>#DIV/0!</v>
      </c>
      <c r="E56" t="s">
        <v>83</v>
      </c>
      <c r="F56">
        <v>0</v>
      </c>
      <c r="G56" s="68" t="e">
        <v>#DIV/0!</v>
      </c>
      <c r="H56" t="s">
        <v>83</v>
      </c>
    </row>
    <row r="57" spans="2:8" x14ac:dyDescent="0.25">
      <c r="B57" t="s">
        <v>59</v>
      </c>
      <c r="C57">
        <v>0</v>
      </c>
      <c r="D57" s="68" t="e">
        <v>#DIV/0!</v>
      </c>
      <c r="E57" t="s">
        <v>83</v>
      </c>
      <c r="F57">
        <v>0</v>
      </c>
      <c r="G57" s="68" t="e">
        <v>#DIV/0!</v>
      </c>
      <c r="H57" t="s">
        <v>83</v>
      </c>
    </row>
    <row r="58" spans="2:8" x14ac:dyDescent="0.25">
      <c r="B58" t="s">
        <v>60</v>
      </c>
      <c r="C58">
        <v>0</v>
      </c>
      <c r="D58" s="68" t="e">
        <v>#DIV/0!</v>
      </c>
      <c r="E58" t="s">
        <v>83</v>
      </c>
      <c r="F58">
        <v>0</v>
      </c>
      <c r="G58" s="68" t="e">
        <v>#DIV/0!</v>
      </c>
      <c r="H58" t="s">
        <v>83</v>
      </c>
    </row>
    <row r="59" spans="2:8" x14ac:dyDescent="0.25">
      <c r="B59" t="s">
        <v>84</v>
      </c>
      <c r="C59">
        <v>379.46904700000005</v>
      </c>
      <c r="D59" s="68">
        <v>4.3822038006699486</v>
      </c>
      <c r="E59" t="s">
        <v>83</v>
      </c>
      <c r="F59">
        <v>62.057000000000002</v>
      </c>
      <c r="G59" s="68">
        <v>14.501184394991707</v>
      </c>
      <c r="H59" t="s">
        <v>83</v>
      </c>
    </row>
    <row r="60" spans="2:8" x14ac:dyDescent="0.25">
      <c r="B60" t="s">
        <v>61</v>
      </c>
      <c r="C60">
        <v>0</v>
      </c>
      <c r="D60" s="68" t="e">
        <v>#DIV/0!</v>
      </c>
      <c r="E60" t="s">
        <v>83</v>
      </c>
      <c r="F60">
        <v>0</v>
      </c>
      <c r="G60" s="68" t="e">
        <v>#DIV/0!</v>
      </c>
      <c r="H60" t="s">
        <v>83</v>
      </c>
    </row>
    <row r="61" spans="2:8" x14ac:dyDescent="0.25">
      <c r="B61" t="s">
        <v>62</v>
      </c>
      <c r="C61">
        <v>3.3849999999999998</v>
      </c>
      <c r="D61" s="68">
        <v>84.756277695716392</v>
      </c>
      <c r="E61" t="s">
        <v>83</v>
      </c>
      <c r="F61">
        <v>3.2639999999999998</v>
      </c>
      <c r="G61" s="68">
        <v>86.887254901960787</v>
      </c>
      <c r="H61" t="s">
        <v>83</v>
      </c>
    </row>
    <row r="62" spans="2:8" x14ac:dyDescent="0.25">
      <c r="B62" t="s">
        <v>63</v>
      </c>
      <c r="C62">
        <v>6.9580000000000002</v>
      </c>
      <c r="D62" s="68">
        <v>100</v>
      </c>
      <c r="E62" t="s">
        <v>83</v>
      </c>
      <c r="F62">
        <v>6.9580000000000002</v>
      </c>
      <c r="G62" s="68">
        <v>100</v>
      </c>
      <c r="H62" t="s">
        <v>83</v>
      </c>
    </row>
    <row r="63" spans="2:8" x14ac:dyDescent="0.25">
      <c r="B63" t="s">
        <v>64</v>
      </c>
      <c r="C63">
        <v>0</v>
      </c>
      <c r="D63" s="68" t="e">
        <v>#DIV/0!</v>
      </c>
      <c r="E63" t="s">
        <v>83</v>
      </c>
      <c r="F63">
        <v>0</v>
      </c>
      <c r="G63" s="68" t="e">
        <v>#DIV/0!</v>
      </c>
      <c r="H63" t="s">
        <v>83</v>
      </c>
    </row>
    <row r="64" spans="2:8" x14ac:dyDescent="0.25">
      <c r="B64" t="s">
        <v>65</v>
      </c>
      <c r="C64">
        <v>0</v>
      </c>
      <c r="D64" s="68" t="e">
        <v>#DIV/0!</v>
      </c>
      <c r="E64" t="s">
        <v>83</v>
      </c>
      <c r="F64">
        <v>0</v>
      </c>
      <c r="G64" s="68" t="e">
        <v>#DIV/0!</v>
      </c>
      <c r="H64" t="s">
        <v>83</v>
      </c>
    </row>
    <row r="65" spans="2:8" x14ac:dyDescent="0.25">
      <c r="B65" t="s">
        <v>66</v>
      </c>
      <c r="C65">
        <v>0</v>
      </c>
      <c r="D65" s="68" t="e">
        <v>#DIV/0!</v>
      </c>
      <c r="E65" t="s">
        <v>83</v>
      </c>
      <c r="F65">
        <v>0</v>
      </c>
      <c r="G65" s="68" t="e">
        <v>#DIV/0!</v>
      </c>
      <c r="H65" t="s">
        <v>83</v>
      </c>
    </row>
    <row r="66" spans="2:8" x14ac:dyDescent="0.25">
      <c r="B66" t="s">
        <v>67</v>
      </c>
      <c r="C66">
        <v>0</v>
      </c>
      <c r="D66" s="68" t="e">
        <v>#DIV/0!</v>
      </c>
      <c r="E66" t="s">
        <v>83</v>
      </c>
      <c r="F66">
        <v>0</v>
      </c>
      <c r="G66" s="68" t="e">
        <v>#DIV/0!</v>
      </c>
      <c r="H66" t="s">
        <v>83</v>
      </c>
    </row>
    <row r="67" spans="2:8" x14ac:dyDescent="0.25">
      <c r="B67" t="s">
        <v>68</v>
      </c>
      <c r="C67">
        <v>0</v>
      </c>
      <c r="D67" s="68" t="e">
        <v>#DIV/0!</v>
      </c>
      <c r="E67" t="s">
        <v>83</v>
      </c>
      <c r="F67">
        <v>0</v>
      </c>
      <c r="G67" s="68" t="e">
        <v>#DIV/0!</v>
      </c>
      <c r="H67" t="s">
        <v>83</v>
      </c>
    </row>
    <row r="68" spans="2:8" x14ac:dyDescent="0.25">
      <c r="B68" t="s">
        <v>69</v>
      </c>
      <c r="C68">
        <v>0</v>
      </c>
      <c r="D68" s="68" t="e">
        <v>#DIV/0!</v>
      </c>
      <c r="E68" t="s">
        <v>83</v>
      </c>
      <c r="F68">
        <v>0</v>
      </c>
      <c r="G68" s="68" t="e">
        <v>#DIV/0!</v>
      </c>
      <c r="H68" t="s">
        <v>83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Т1</vt:lpstr>
      <vt:lpstr>Табл1</vt:lpstr>
      <vt:lpstr>Т2</vt:lpstr>
      <vt:lpstr>Табл2</vt:lpstr>
      <vt:lpstr>Т3</vt:lpstr>
      <vt:lpstr>Т4</vt:lpstr>
      <vt:lpstr>Т5</vt:lpstr>
      <vt:lpstr>Т6</vt:lpstr>
      <vt:lpstr>Т7</vt:lpstr>
      <vt:lpstr>Табл7-</vt:lpstr>
      <vt:lpstr>Т8</vt:lpstr>
      <vt:lpstr>Т9-1</vt:lpstr>
      <vt:lpstr>Табл9-1</vt:lpstr>
      <vt:lpstr>Т10-1</vt:lpstr>
      <vt:lpstr>Табл10-1</vt:lpstr>
      <vt:lpstr>Т11</vt:lpstr>
      <vt:lpstr>Табл3</vt:lpstr>
      <vt:lpstr>Т12</vt:lpstr>
      <vt:lpstr>Т13</vt:lpstr>
      <vt:lpstr>Табл4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2022-09-06T09:45:35Z</dcterms:modified>
</cp:coreProperties>
</file>