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\\expert.local\RA\Users\Banks\MFO\2023\Итоги 1пг2023\Рабочая документация\"/>
    </mc:Choice>
  </mc:AlternateContent>
  <xr:revisionPtr revIDLastSave="0" documentId="13_ncr:1_{C9B056E8-CBED-45B3-B4F5-FAC89F7C4FBD}" xr6:coauthVersionLast="47" xr6:coauthVersionMax="47" xr10:uidLastSave="{00000000-0000-0000-0000-000000000000}"/>
  <bookViews>
    <workbookView xWindow="-20490" yWindow="1005" windowWidth="21600" windowHeight="11385" tabRatio="835" firstSheet="1" activeTab="1" xr2:uid="{00000000-000D-0000-FFFF-FFFF00000000}"/>
  </bookViews>
  <sheets>
    <sheet name="Т1" sheetId="1" state="hidden" r:id="rId1"/>
    <sheet name="Табл1" sheetId="2" r:id="rId2"/>
    <sheet name="Т2" sheetId="4" state="hidden" r:id="rId3"/>
    <sheet name="Табл2" sheetId="5" r:id="rId4"/>
    <sheet name="Т3" sheetId="6" state="hidden" r:id="rId5"/>
    <sheet name="Т4" sheetId="8" state="hidden" r:id="rId6"/>
    <sheet name="Т5" sheetId="12" state="hidden" r:id="rId7"/>
    <sheet name="Т6" sheetId="16" state="hidden" r:id="rId8"/>
    <sheet name="Т7" sheetId="18" state="hidden" r:id="rId9"/>
    <sheet name="Табл7-" sheetId="19" state="hidden" r:id="rId10"/>
    <sheet name="Т8" sheetId="21" state="hidden" r:id="rId11"/>
    <sheet name="Т9-1" sheetId="23" state="hidden" r:id="rId12"/>
    <sheet name="Табл9-1" sheetId="24" state="hidden" r:id="rId13"/>
    <sheet name="Т10-1" sheetId="26" state="hidden" r:id="rId14"/>
    <sheet name="Табл10-1" sheetId="29" state="hidden" r:id="rId15"/>
    <sheet name="Т11" sheetId="30" state="hidden" r:id="rId16"/>
    <sheet name="Табл3" sheetId="31" r:id="rId17"/>
    <sheet name="Т12" sheetId="32" state="hidden" r:id="rId18"/>
    <sheet name="Т13" sheetId="37" state="hidden" r:id="rId19"/>
    <sheet name="Табл4" sheetId="38" r:id="rId20"/>
  </sheets>
  <definedNames>
    <definedName name="_xlnm._FilterDatabase" localSheetId="1" hidden="1">Табл1!$A$3:$AW$52</definedName>
    <definedName name="_xlnm._FilterDatabase" localSheetId="3" hidden="1">Табл2!$A$3:$T$3</definedName>
    <definedName name="_xlnm._FilterDatabase" localSheetId="16" hidden="1">Табл3!$A$2:$K$2</definedName>
    <definedName name="_xlnm._FilterDatabase" localSheetId="19" hidden="1">Табл4!$A$2:$E$2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7" l="1"/>
  <c r="D7" i="37"/>
  <c r="C39" i="37"/>
  <c r="D39" i="37"/>
  <c r="C4" i="37"/>
  <c r="D4" i="37"/>
  <c r="C5" i="37"/>
  <c r="D5" i="37"/>
  <c r="C6" i="37"/>
  <c r="D6" i="37"/>
  <c r="C8" i="37"/>
  <c r="D8" i="37"/>
  <c r="C9" i="37"/>
  <c r="D9" i="37"/>
  <c r="C10" i="37"/>
  <c r="D10" i="37"/>
  <c r="C11" i="37"/>
  <c r="D11" i="37"/>
  <c r="C12" i="37"/>
  <c r="D12" i="37"/>
  <c r="C13" i="37"/>
  <c r="D13" i="37"/>
  <c r="C14" i="37"/>
  <c r="D14" i="37"/>
  <c r="C15" i="37"/>
  <c r="D15" i="37"/>
  <c r="C16" i="37"/>
  <c r="D16" i="37"/>
  <c r="C17" i="37"/>
  <c r="D17" i="37"/>
  <c r="C18" i="37"/>
  <c r="D18" i="37"/>
  <c r="C19" i="37"/>
  <c r="D19" i="37"/>
  <c r="C20" i="37"/>
  <c r="D20" i="37"/>
  <c r="C21" i="37"/>
  <c r="D21" i="37"/>
  <c r="C22" i="37"/>
  <c r="D22" i="37"/>
  <c r="C23" i="37"/>
  <c r="D23" i="37"/>
  <c r="C24" i="37"/>
  <c r="D24" i="37"/>
  <c r="C25" i="37"/>
  <c r="D25" i="37"/>
  <c r="C26" i="37"/>
  <c r="D26" i="37"/>
  <c r="C27" i="37"/>
  <c r="D27" i="37"/>
  <c r="C28" i="37"/>
  <c r="D28" i="37"/>
  <c r="C29" i="37"/>
  <c r="D29" i="37"/>
  <c r="C30" i="37"/>
  <c r="D30" i="37"/>
  <c r="C31" i="37"/>
  <c r="D31" i="37"/>
  <c r="C33" i="37"/>
  <c r="D33" i="37"/>
  <c r="C34" i="37"/>
  <c r="D34" i="37"/>
  <c r="C35" i="37"/>
  <c r="D35" i="37"/>
  <c r="C36" i="37"/>
  <c r="D36" i="37"/>
  <c r="C37" i="37"/>
  <c r="D37" i="37"/>
  <c r="C38" i="37"/>
  <c r="D38" i="37"/>
  <c r="D3" i="37"/>
  <c r="C3" i="37"/>
  <c r="E28" i="32"/>
  <c r="E23" i="32"/>
  <c r="E17" i="32"/>
  <c r="E5" i="32"/>
  <c r="E6" i="32"/>
  <c r="E18" i="32"/>
  <c r="E22" i="32"/>
  <c r="E29" i="32"/>
  <c r="E30" i="32" l="1"/>
  <c r="E31" i="32"/>
  <c r="E25" i="32"/>
  <c r="E20" i="32"/>
  <c r="E14" i="32"/>
  <c r="E8" i="32"/>
  <c r="E4" i="32"/>
  <c r="E27" i="32"/>
  <c r="E21" i="32"/>
  <c r="E15" i="32"/>
  <c r="E9" i="32"/>
  <c r="E11" i="32"/>
  <c r="E16" i="32"/>
  <c r="E24" i="32"/>
  <c r="E7" i="32"/>
  <c r="E12" i="32"/>
  <c r="E13" i="32"/>
  <c r="E3" i="32"/>
  <c r="E10" i="32"/>
  <c r="E26" i="32"/>
  <c r="E19" i="32"/>
  <c r="G26" i="18" l="1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15" i="18"/>
  <c r="G16" i="18"/>
  <c r="G17" i="18"/>
  <c r="G18" i="18"/>
  <c r="G19" i="18"/>
  <c r="G20" i="18"/>
  <c r="G21" i="18"/>
  <c r="G22" i="18"/>
  <c r="G23" i="18"/>
  <c r="G24" i="18"/>
  <c r="G25" i="18"/>
  <c r="G5" i="18"/>
  <c r="G6" i="18"/>
  <c r="G7" i="18"/>
  <c r="G8" i="18"/>
  <c r="G9" i="18"/>
  <c r="G10" i="18"/>
  <c r="G11" i="18"/>
  <c r="G12" i="18"/>
  <c r="G13" i="18"/>
  <c r="G14" i="18"/>
  <c r="G4" i="18"/>
  <c r="L4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4" i="18"/>
  <c r="N4" i="18"/>
  <c r="D22" i="19"/>
  <c r="E5" i="29" l="1"/>
  <c r="E3" i="29"/>
  <c r="E4" i="29"/>
  <c r="G6" i="24" l="1"/>
  <c r="G5" i="24"/>
  <c r="G4" i="24"/>
  <c r="H5" i="24"/>
  <c r="H4" i="24"/>
  <c r="C39" i="21" l="1"/>
  <c r="C13" i="21"/>
  <c r="D13" i="21"/>
  <c r="C14" i="21"/>
  <c r="D14" i="21"/>
  <c r="C15" i="21"/>
  <c r="D15" i="21"/>
  <c r="C16" i="21"/>
  <c r="D16" i="21"/>
  <c r="C17" i="21"/>
  <c r="D17" i="21"/>
  <c r="C18" i="21"/>
  <c r="D18" i="21"/>
  <c r="C19" i="21"/>
  <c r="D19" i="21"/>
  <c r="C20" i="21"/>
  <c r="D20" i="21"/>
  <c r="C21" i="21"/>
  <c r="D21" i="21"/>
  <c r="C22" i="21"/>
  <c r="D22" i="21"/>
  <c r="C23" i="21"/>
  <c r="D23" i="21"/>
  <c r="C24" i="21"/>
  <c r="D24" i="21"/>
  <c r="C25" i="21"/>
  <c r="D25" i="21"/>
  <c r="C26" i="21"/>
  <c r="D26" i="21"/>
  <c r="C27" i="21"/>
  <c r="D27" i="21"/>
  <c r="C28" i="21"/>
  <c r="D28" i="21"/>
  <c r="C29" i="21"/>
  <c r="D29" i="21"/>
  <c r="C30" i="21"/>
  <c r="D30" i="21"/>
  <c r="C31" i="21"/>
  <c r="D31" i="21"/>
  <c r="C32" i="21"/>
  <c r="D32" i="21"/>
  <c r="C33" i="21"/>
  <c r="D33" i="21"/>
  <c r="C34" i="21"/>
  <c r="D34" i="21"/>
  <c r="C35" i="21"/>
  <c r="D35" i="21"/>
  <c r="C36" i="21"/>
  <c r="D36" i="21"/>
  <c r="C37" i="21"/>
  <c r="D37" i="21"/>
  <c r="C38" i="21"/>
  <c r="D38" i="21"/>
  <c r="C4" i="21"/>
  <c r="D4" i="21"/>
  <c r="C5" i="21"/>
  <c r="D5" i="21"/>
  <c r="C6" i="21"/>
  <c r="D6" i="21"/>
  <c r="C7" i="21"/>
  <c r="D7" i="21"/>
  <c r="C8" i="21"/>
  <c r="D8" i="21"/>
  <c r="C9" i="21"/>
  <c r="D9" i="21"/>
  <c r="C10" i="21"/>
  <c r="D10" i="21"/>
  <c r="C11" i="21"/>
  <c r="D11" i="21"/>
  <c r="C12" i="21"/>
  <c r="D12" i="21"/>
  <c r="D3" i="21"/>
  <c r="C3" i="21"/>
  <c r="D36" i="19" l="1"/>
  <c r="C36" i="19"/>
  <c r="H30" i="19"/>
  <c r="G30" i="19"/>
  <c r="F30" i="19"/>
  <c r="E30" i="19"/>
  <c r="D30" i="19"/>
  <c r="C30" i="19"/>
  <c r="H40" i="19"/>
  <c r="G40" i="19"/>
  <c r="F40" i="19"/>
  <c r="E40" i="19"/>
  <c r="D40" i="19"/>
  <c r="C40" i="19"/>
  <c r="H13" i="19"/>
  <c r="G13" i="19"/>
  <c r="F13" i="19"/>
  <c r="E13" i="19"/>
  <c r="D13" i="19"/>
  <c r="C13" i="19"/>
  <c r="H11" i="19"/>
  <c r="G11" i="19"/>
  <c r="F11" i="19"/>
  <c r="E11" i="19"/>
  <c r="D11" i="19"/>
  <c r="C11" i="19"/>
  <c r="H27" i="19"/>
  <c r="G27" i="19"/>
  <c r="F27" i="19"/>
  <c r="E27" i="19"/>
  <c r="D27" i="19"/>
  <c r="C27" i="19"/>
  <c r="H46" i="19"/>
  <c r="G46" i="19"/>
  <c r="F46" i="19"/>
  <c r="E46" i="19"/>
  <c r="D46" i="19"/>
  <c r="C46" i="19"/>
  <c r="H10" i="19"/>
  <c r="G10" i="19"/>
  <c r="F10" i="19"/>
  <c r="E10" i="19"/>
  <c r="D10" i="19"/>
  <c r="C10" i="19"/>
  <c r="H8" i="19"/>
  <c r="G8" i="19"/>
  <c r="F8" i="19"/>
  <c r="E8" i="19"/>
  <c r="D8" i="19"/>
  <c r="C8" i="19"/>
  <c r="H43" i="19"/>
  <c r="G43" i="19"/>
  <c r="F43" i="19"/>
  <c r="E43" i="19"/>
  <c r="D43" i="19"/>
  <c r="C43" i="19"/>
  <c r="H14" i="19"/>
  <c r="G14" i="19"/>
  <c r="F14" i="19"/>
  <c r="E14" i="19"/>
  <c r="D14" i="19"/>
  <c r="C14" i="19"/>
  <c r="H7" i="19"/>
  <c r="G7" i="19"/>
  <c r="F7" i="19"/>
  <c r="E7" i="19"/>
  <c r="D7" i="19"/>
  <c r="C7" i="19"/>
  <c r="H12" i="19"/>
  <c r="G12" i="19"/>
  <c r="F12" i="19"/>
  <c r="E12" i="19"/>
  <c r="D12" i="19"/>
  <c r="C12" i="19"/>
  <c r="H32" i="19"/>
  <c r="G32" i="19"/>
  <c r="F32" i="19"/>
  <c r="E32" i="19"/>
  <c r="D32" i="19"/>
  <c r="C32" i="19"/>
  <c r="H9" i="19"/>
  <c r="G9" i="19"/>
  <c r="F9" i="19"/>
  <c r="E9" i="19"/>
  <c r="D9" i="19"/>
  <c r="C9" i="19"/>
  <c r="H29" i="19"/>
  <c r="G29" i="19"/>
  <c r="F29" i="19"/>
  <c r="E29" i="19"/>
  <c r="D29" i="19"/>
  <c r="C29" i="19"/>
  <c r="H28" i="19"/>
  <c r="G28" i="19"/>
  <c r="F28" i="19"/>
  <c r="E28" i="19"/>
  <c r="D28" i="19"/>
  <c r="C28" i="19"/>
  <c r="H15" i="19"/>
  <c r="G15" i="19"/>
  <c r="F15" i="19"/>
  <c r="E15" i="19"/>
  <c r="D15" i="19"/>
  <c r="C15" i="19"/>
  <c r="H17" i="19"/>
  <c r="G17" i="19"/>
  <c r="F17" i="19"/>
  <c r="E17" i="19"/>
  <c r="D17" i="19"/>
  <c r="C17" i="19"/>
  <c r="H19" i="19"/>
  <c r="G19" i="19"/>
  <c r="F19" i="19"/>
  <c r="E19" i="19"/>
  <c r="D19" i="19"/>
  <c r="C19" i="19"/>
  <c r="H23" i="19"/>
  <c r="G23" i="19"/>
  <c r="F23" i="19"/>
  <c r="E23" i="19"/>
  <c r="D23" i="19"/>
  <c r="C23" i="19"/>
  <c r="H33" i="19"/>
  <c r="G33" i="19"/>
  <c r="F33" i="19"/>
  <c r="E33" i="19"/>
  <c r="D33" i="19"/>
  <c r="C33" i="19"/>
  <c r="H38" i="19"/>
  <c r="G38" i="19"/>
  <c r="F38" i="19"/>
  <c r="E38" i="19"/>
  <c r="D38" i="19"/>
  <c r="C38" i="19"/>
  <c r="H6" i="19"/>
  <c r="G6" i="19"/>
  <c r="F6" i="19"/>
  <c r="E6" i="19"/>
  <c r="D6" i="19"/>
  <c r="C6" i="19"/>
  <c r="H5" i="19"/>
  <c r="G5" i="19"/>
  <c r="F5" i="19"/>
  <c r="E5" i="19"/>
  <c r="D5" i="19"/>
  <c r="C5" i="19"/>
  <c r="H16" i="19"/>
  <c r="G16" i="19"/>
  <c r="F16" i="19"/>
  <c r="E16" i="19"/>
  <c r="D16" i="19"/>
  <c r="C16" i="19"/>
  <c r="H26" i="19"/>
  <c r="G26" i="19"/>
  <c r="F26" i="19"/>
  <c r="E26" i="19"/>
  <c r="D26" i="19"/>
  <c r="C26" i="19"/>
  <c r="H24" i="19"/>
  <c r="G24" i="19"/>
  <c r="F24" i="19"/>
  <c r="E24" i="19"/>
  <c r="D24" i="19"/>
  <c r="C24" i="19"/>
  <c r="H21" i="19"/>
  <c r="G21" i="19"/>
  <c r="F21" i="19"/>
  <c r="E21" i="19"/>
  <c r="D21" i="19"/>
  <c r="C21" i="19"/>
  <c r="H37" i="19"/>
  <c r="G37" i="19"/>
  <c r="F37" i="19"/>
  <c r="E37" i="19"/>
  <c r="D37" i="19"/>
  <c r="C37" i="19"/>
  <c r="H42" i="19"/>
  <c r="G42" i="19"/>
  <c r="F42" i="19"/>
  <c r="E42" i="19"/>
  <c r="D42" i="19"/>
  <c r="C42" i="19"/>
  <c r="H20" i="19"/>
  <c r="G20" i="19"/>
  <c r="F20" i="19"/>
  <c r="E20" i="19"/>
  <c r="D20" i="19"/>
  <c r="C20" i="19"/>
  <c r="H25" i="19"/>
  <c r="G25" i="19"/>
  <c r="F25" i="19"/>
  <c r="E25" i="19"/>
  <c r="D25" i="19"/>
  <c r="C25" i="19"/>
  <c r="H31" i="19"/>
  <c r="G31" i="19"/>
  <c r="F31" i="19"/>
  <c r="E31" i="19"/>
  <c r="D31" i="19"/>
  <c r="C31" i="19"/>
  <c r="H22" i="19"/>
  <c r="G22" i="19"/>
  <c r="F22" i="19"/>
  <c r="E22" i="19"/>
  <c r="C22" i="19"/>
  <c r="H39" i="19"/>
  <c r="G39" i="19"/>
  <c r="F39" i="19"/>
  <c r="E39" i="19"/>
  <c r="D39" i="19"/>
  <c r="C39" i="19"/>
  <c r="H18" i="19"/>
  <c r="G18" i="19"/>
  <c r="F18" i="19"/>
  <c r="E18" i="19"/>
  <c r="D18" i="19"/>
  <c r="C18" i="19"/>
  <c r="C5" i="18"/>
  <c r="E5" i="18"/>
  <c r="F5" i="18"/>
  <c r="H5" i="18"/>
  <c r="C6" i="18"/>
  <c r="E6" i="18"/>
  <c r="F6" i="18"/>
  <c r="H6" i="18"/>
  <c r="C7" i="18"/>
  <c r="E7" i="18"/>
  <c r="F7" i="18"/>
  <c r="H7" i="18"/>
  <c r="C8" i="18"/>
  <c r="E8" i="18"/>
  <c r="F8" i="18"/>
  <c r="H8" i="18"/>
  <c r="C9" i="18"/>
  <c r="E9" i="18"/>
  <c r="F9" i="18"/>
  <c r="H9" i="18"/>
  <c r="C10" i="18"/>
  <c r="E10" i="18"/>
  <c r="F10" i="18"/>
  <c r="H10" i="18"/>
  <c r="C11" i="18"/>
  <c r="E11" i="18"/>
  <c r="F11" i="18"/>
  <c r="H11" i="18"/>
  <c r="C12" i="18"/>
  <c r="E12" i="18"/>
  <c r="F12" i="18"/>
  <c r="H12" i="18"/>
  <c r="C13" i="18"/>
  <c r="E13" i="18"/>
  <c r="F13" i="18"/>
  <c r="H13" i="18"/>
  <c r="C14" i="18"/>
  <c r="E14" i="18"/>
  <c r="F14" i="18"/>
  <c r="H14" i="18"/>
  <c r="C15" i="18"/>
  <c r="E15" i="18"/>
  <c r="F15" i="18"/>
  <c r="H15" i="18"/>
  <c r="C16" i="18"/>
  <c r="E16" i="18"/>
  <c r="F16" i="18"/>
  <c r="H16" i="18"/>
  <c r="C17" i="18"/>
  <c r="E17" i="18"/>
  <c r="F17" i="18"/>
  <c r="H17" i="18"/>
  <c r="C18" i="18"/>
  <c r="E18" i="18"/>
  <c r="F18" i="18"/>
  <c r="H18" i="18"/>
  <c r="C19" i="18"/>
  <c r="E19" i="18"/>
  <c r="F19" i="18"/>
  <c r="H19" i="18"/>
  <c r="C20" i="18"/>
  <c r="E20" i="18"/>
  <c r="F20" i="18"/>
  <c r="H20" i="18"/>
  <c r="C21" i="18"/>
  <c r="E21" i="18"/>
  <c r="F21" i="18"/>
  <c r="H21" i="18"/>
  <c r="C22" i="18"/>
  <c r="E22" i="18"/>
  <c r="F22" i="18"/>
  <c r="H22" i="18"/>
  <c r="C23" i="18"/>
  <c r="E23" i="18"/>
  <c r="F23" i="18"/>
  <c r="H23" i="18"/>
  <c r="C24" i="18"/>
  <c r="E24" i="18"/>
  <c r="F24" i="18"/>
  <c r="H24" i="18"/>
  <c r="C25" i="18"/>
  <c r="E25" i="18"/>
  <c r="F25" i="18"/>
  <c r="H25" i="18"/>
  <c r="C26" i="18"/>
  <c r="E26" i="18"/>
  <c r="F26" i="18"/>
  <c r="H26" i="18"/>
  <c r="C27" i="18"/>
  <c r="E27" i="18"/>
  <c r="F27" i="18"/>
  <c r="H27" i="18"/>
  <c r="C28" i="18"/>
  <c r="E28" i="18"/>
  <c r="F28" i="18"/>
  <c r="H28" i="18"/>
  <c r="C29" i="18"/>
  <c r="E29" i="18"/>
  <c r="F29" i="18"/>
  <c r="H29" i="18"/>
  <c r="C30" i="18"/>
  <c r="E30" i="18"/>
  <c r="F30" i="18"/>
  <c r="H30" i="18"/>
  <c r="C31" i="18"/>
  <c r="E31" i="18"/>
  <c r="F31" i="18"/>
  <c r="H31" i="18"/>
  <c r="C32" i="18"/>
  <c r="E32" i="18"/>
  <c r="F32" i="18"/>
  <c r="H32" i="18"/>
  <c r="C33" i="18"/>
  <c r="E33" i="18"/>
  <c r="F33" i="18"/>
  <c r="H33" i="18"/>
  <c r="C34" i="18"/>
  <c r="E34" i="18"/>
  <c r="F34" i="18"/>
  <c r="H34" i="18"/>
  <c r="C35" i="18"/>
  <c r="E35" i="18"/>
  <c r="F35" i="18"/>
  <c r="H35" i="18"/>
  <c r="C36" i="18"/>
  <c r="E36" i="18"/>
  <c r="F36" i="18"/>
  <c r="H36" i="18"/>
  <c r="C37" i="18"/>
  <c r="E37" i="18"/>
  <c r="F37" i="18"/>
  <c r="H37" i="18"/>
  <c r="C38" i="18"/>
  <c r="E38" i="18"/>
  <c r="F38" i="18"/>
  <c r="H38" i="18"/>
  <c r="C39" i="18"/>
  <c r="E39" i="18"/>
  <c r="F39" i="18"/>
  <c r="H39" i="18"/>
  <c r="C40" i="18"/>
  <c r="H4" i="18"/>
  <c r="E4" i="18"/>
  <c r="F4" i="18"/>
  <c r="C4" i="18"/>
  <c r="I45" i="19" l="1"/>
  <c r="I4" i="19"/>
  <c r="I35" i="19"/>
  <c r="I44" i="19"/>
  <c r="I41" i="19"/>
  <c r="I34" i="19"/>
  <c r="I48" i="19"/>
  <c r="I47" i="19"/>
  <c r="I18" i="19"/>
  <c r="I22" i="19"/>
  <c r="I25" i="19"/>
  <c r="I42" i="19"/>
  <c r="I21" i="19"/>
  <c r="I26" i="19"/>
  <c r="I5" i="19"/>
  <c r="I38" i="19"/>
  <c r="I23" i="19"/>
  <c r="I17" i="19"/>
  <c r="I28" i="19"/>
  <c r="I9" i="19"/>
  <c r="I12" i="19"/>
  <c r="I14" i="19"/>
  <c r="I8" i="19"/>
  <c r="I46" i="19"/>
  <c r="I11" i="19"/>
  <c r="I40" i="19"/>
  <c r="I7" i="19"/>
  <c r="I43" i="19"/>
  <c r="I10" i="19"/>
  <c r="I27" i="19"/>
  <c r="I13" i="19"/>
  <c r="I30" i="19"/>
  <c r="I16" i="19"/>
  <c r="I19" i="19"/>
  <c r="I15" i="19"/>
  <c r="I29" i="19"/>
  <c r="I39" i="19"/>
  <c r="I31" i="19"/>
  <c r="I20" i="19"/>
  <c r="I37" i="19"/>
  <c r="I24" i="19"/>
  <c r="I6" i="19"/>
  <c r="I33" i="19"/>
  <c r="I32" i="19"/>
  <c r="C68" i="4"/>
  <c r="C68" i="1" l="1"/>
  <c r="I4" i="6" l="1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5" i="4"/>
  <c r="D5" i="4"/>
  <c r="C4" i="4"/>
  <c r="D4" i="4"/>
  <c r="D3" i="4"/>
  <c r="C3" i="4"/>
  <c r="C4" i="1"/>
  <c r="D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D3" i="1"/>
  <c r="C3" i="1"/>
  <c r="E15" i="4" l="1"/>
  <c r="E32" i="4"/>
  <c r="E28" i="4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36" i="4"/>
  <c r="E26" i="4"/>
  <c r="E20" i="4"/>
  <c r="E16" i="4"/>
  <c r="E7" i="1"/>
  <c r="E5" i="1"/>
  <c r="E12" i="4"/>
  <c r="E10" i="4"/>
  <c r="E37" i="1"/>
  <c r="E39" i="1"/>
  <c r="E24" i="4"/>
  <c r="E8" i="4"/>
  <c r="E38" i="1"/>
  <c r="E34" i="1"/>
  <c r="E30" i="1"/>
  <c r="E26" i="1"/>
  <c r="E22" i="1"/>
  <c r="E18" i="1"/>
  <c r="E14" i="1"/>
  <c r="E44" i="4"/>
  <c r="E46" i="4"/>
  <c r="E50" i="4"/>
  <c r="E48" i="4"/>
  <c r="E64" i="4"/>
  <c r="E62" i="4"/>
  <c r="E50" i="1"/>
  <c r="E49" i="4"/>
  <c r="E41" i="4"/>
  <c r="E66" i="4"/>
  <c r="E67" i="1"/>
  <c r="E61" i="1"/>
  <c r="E59" i="1"/>
  <c r="E57" i="1"/>
  <c r="E65" i="1"/>
  <c r="E63" i="1"/>
  <c r="E55" i="1"/>
  <c r="E53" i="1"/>
  <c r="E51" i="1"/>
  <c r="E47" i="1"/>
  <c r="E45" i="1"/>
  <c r="E43" i="1"/>
  <c r="E41" i="1"/>
  <c r="E40" i="4"/>
  <c r="E61" i="4"/>
  <c r="E40" i="1"/>
  <c r="E66" i="1"/>
  <c r="E64" i="1"/>
  <c r="E62" i="1"/>
  <c r="E60" i="1"/>
  <c r="E58" i="1"/>
  <c r="E56" i="1"/>
  <c r="E54" i="1"/>
  <c r="E52" i="1"/>
  <c r="E56" i="4"/>
  <c r="E58" i="4"/>
  <c r="E54" i="4"/>
  <c r="E51" i="4"/>
  <c r="E55" i="4"/>
  <c r="E63" i="4"/>
  <c r="E48" i="1"/>
  <c r="E46" i="1"/>
  <c r="E44" i="1"/>
  <c r="E42" i="1"/>
  <c r="E53" i="4"/>
  <c r="E60" i="4"/>
  <c r="E65" i="4"/>
  <c r="E67" i="4"/>
  <c r="E42" i="4"/>
  <c r="E49" i="1"/>
  <c r="E52" i="4"/>
  <c r="E57" i="4"/>
  <c r="E59" i="4"/>
  <c r="E47" i="4"/>
  <c r="E45" i="4"/>
  <c r="E43" i="4"/>
  <c r="E33" i="4"/>
  <c r="E31" i="4"/>
  <c r="E27" i="4"/>
  <c r="E23" i="4"/>
  <c r="E17" i="4"/>
  <c r="E9" i="4"/>
  <c r="E7" i="4"/>
  <c r="E4" i="4"/>
  <c r="E3" i="1"/>
  <c r="E36" i="1"/>
  <c r="E32" i="1"/>
  <c r="E28" i="1"/>
  <c r="E24" i="1"/>
  <c r="E20" i="1"/>
  <c r="E16" i="1"/>
  <c r="E12" i="1"/>
  <c r="E10" i="1"/>
  <c r="E8" i="1"/>
  <c r="E6" i="1"/>
  <c r="E4" i="1"/>
  <c r="E3" i="4"/>
  <c r="E5" i="4"/>
  <c r="E14" i="4"/>
  <c r="E19" i="4"/>
  <c r="E21" i="4"/>
  <c r="E30" i="4"/>
  <c r="E35" i="4"/>
  <c r="E37" i="4"/>
  <c r="E39" i="4"/>
  <c r="E18" i="4"/>
  <c r="E25" i="4"/>
  <c r="E34" i="4"/>
  <c r="E6" i="4"/>
  <c r="E11" i="4"/>
  <c r="E13" i="4"/>
  <c r="E29" i="4"/>
  <c r="E38" i="4"/>
</calcChain>
</file>

<file path=xl/sharedStrings.xml><?xml version="1.0" encoding="utf-8"?>
<sst xmlns="http://schemas.openxmlformats.org/spreadsheetml/2006/main" count="1117" uniqueCount="245">
  <si>
    <t>Наименование МФО</t>
  </si>
  <si>
    <t>Темп прироста за 12 мес., %</t>
  </si>
  <si>
    <t>Место в рэнкинге на 01.07.21</t>
  </si>
  <si>
    <t>Портфель микрозаймов 01.07.21, млн руб.</t>
  </si>
  <si>
    <t>Портфель микрозаймов 01.07.20, млн руб.</t>
  </si>
  <si>
    <t>Алтайский фонд микрозаймов</t>
  </si>
  <si>
    <t>Амурская региональная микрокредитная компания</t>
  </si>
  <si>
    <t>Архангельский региональный фонд «Развитие»</t>
  </si>
  <si>
    <t>Астраханский фонд поддержки МСП</t>
  </si>
  <si>
    <t>Микрокредитная компания малого бизнеса Республики Башкортостан</t>
  </si>
  <si>
    <t>Фонд поддержки МСП Вологодской области</t>
  </si>
  <si>
    <t>Фонд «МКК Еврейской АО»</t>
  </si>
  <si>
    <t>Фонд развития промышленности Забайкальского края</t>
  </si>
  <si>
    <t>Фонд микрокредитования Иркутской области</t>
  </si>
  <si>
    <t>Камчатский государственный фонд поддержки предпринимательства</t>
  </si>
  <si>
    <t>Государственный фонд поддержки предпринимательства Кемеровской области</t>
  </si>
  <si>
    <t>Кировский областной фонд поддержки МСП</t>
  </si>
  <si>
    <t>Фонд микрофинансирования Краснодарского края</t>
  </si>
  <si>
    <t>Фонд микрофинансирования предпринимательства Республики Крым</t>
  </si>
  <si>
    <t>Фонд микрофинансирования Курганской области</t>
  </si>
  <si>
    <t>Центр поддержки предпринимательства Курской области</t>
  </si>
  <si>
    <t>Липецкий областной фонд поддержки малого и среднего предпринимательства</t>
  </si>
  <si>
    <t>Фонд поддержки предпринимательства и Центр микрофинансирования Республики Мордовия</t>
  </si>
  <si>
    <t>Новгородский фонд поддержки малого предпринимательства</t>
  </si>
  <si>
    <t>Фонд микрофинансирования НСО (Новосибирск)</t>
  </si>
  <si>
    <t>Фонд микрофинансирования Орловской области</t>
  </si>
  <si>
    <t>Гарантийная микрофинансовая организация «Поручитель» (Пензенская обл.)</t>
  </si>
  <si>
    <t>Ростовское региональное агентство поддержки предпринимательства</t>
  </si>
  <si>
    <t>Фонд микрокредитования субъектов малого предпринимательства в Саратовской области</t>
  </si>
  <si>
    <t>МКК Фонд развития предпринимательства Республики Саха (Якутия)</t>
  </si>
  <si>
    <t>Свердловский областной фонд поддержки предпринимательства</t>
  </si>
  <si>
    <t>Смоленский областной фонд поддержки предпринимательства</t>
  </si>
  <si>
    <t>Ставропольский краевой фонд микрофинансирования</t>
  </si>
  <si>
    <t>Фонд поддержки предпринимательства города Таганрога</t>
  </si>
  <si>
    <t>НО «Фонд поддержки предпринимательства Республики Татарстан»</t>
  </si>
  <si>
    <t>Удмуртский фонд развития предпринимательства</t>
  </si>
  <si>
    <t>Фонд микрокредитования МСП МО «город Усть-Кут»</t>
  </si>
  <si>
    <t>ФПМП Хабаровского края</t>
  </si>
  <si>
    <t>«АПМБ» (Республика Чувашия)</t>
  </si>
  <si>
    <t>Югорская региональная микрокредитная компания</t>
  </si>
  <si>
    <t>Фонд развития города Якутска</t>
  </si>
  <si>
    <t>Фонд поддержки МСП Ярославской области</t>
  </si>
  <si>
    <t>ГК Eqvanta (Быстроденьги и Турбозайм)</t>
  </si>
  <si>
    <t>SimpleFinance</t>
  </si>
  <si>
    <t>Агроинтегратор</t>
  </si>
  <si>
    <t>Академическая</t>
  </si>
  <si>
    <t>Арифметика</t>
  </si>
  <si>
    <t>Ваш инвестор</t>
  </si>
  <si>
    <t>Webbankir</t>
  </si>
  <si>
    <t>ГК Twino (Макро и Веритас)</t>
  </si>
  <si>
    <t>Главный займ (Колибри деньги)</t>
  </si>
  <si>
    <t>Стабильные финансы (Гринмани)</t>
  </si>
  <si>
    <t>Денежная единица</t>
  </si>
  <si>
    <t>ГК До зарплаты (ДЗП-Центр и Союз 5)</t>
  </si>
  <si>
    <t>Займер</t>
  </si>
  <si>
    <t>Zaymigo</t>
  </si>
  <si>
    <t>КарМани</t>
  </si>
  <si>
    <t>Киберлэндинг (Cash-U Finance)</t>
  </si>
  <si>
    <t>Кредито24 (бывш. Монедо)</t>
  </si>
  <si>
    <t>Лайм-Займ</t>
  </si>
  <si>
    <t>MoneyMan</t>
  </si>
  <si>
    <t>Платиза.ру</t>
  </si>
  <si>
    <t>Профиреал</t>
  </si>
  <si>
    <t>ГК Summit (Саммит и ДоброЗайм)</t>
  </si>
  <si>
    <t>Срочноденьги</t>
  </si>
  <si>
    <t>ГК Финбридж (бывш. Деньги Сразу)</t>
  </si>
  <si>
    <t>ФИНТЕРРА</t>
  </si>
  <si>
    <t>Форвард</t>
  </si>
  <si>
    <t>ЦФП (VIVA Деньги)</t>
  </si>
  <si>
    <t>ЭйрЛоанс (Kviku)</t>
  </si>
  <si>
    <t>Таблица 1. Рэнкинг МФО по общему размеру портфеля микрозаймов на 01.07.2021 (тело долга с учетом просроченной задолженности)</t>
  </si>
  <si>
    <t>Объем выданных микрозаймов за 1пг2020, млн руб.</t>
  </si>
  <si>
    <t>Темп прироста, %</t>
  </si>
  <si>
    <t>Место в рэнкинге за 1пг2021</t>
  </si>
  <si>
    <t>Объем выданных микрозаймов за 1пг2021, млн руб.</t>
  </si>
  <si>
    <t>Таблица 2. Рэнкинг МФО по объему выданных микрозаймов за 1-е полугодие 2021 года</t>
  </si>
  <si>
    <t>Таблица 3. Рэнкинг МФО по портфелю микрозаймов ФЛ «до зарплаты» (PDL) на 01.07.2021</t>
  </si>
  <si>
    <t>На 01.07.20</t>
  </si>
  <si>
    <t>Темп прироста портфеля за 12 мес., %</t>
  </si>
  <si>
    <t>Темп прироста портфеля без учёта NPL90+ за 12 мес., %</t>
  </si>
  <si>
    <t>Портфель PDL-микрозаймов, млн руб.</t>
  </si>
  <si>
    <t>Портфель PDL без NPL90+, млн руб.</t>
  </si>
  <si>
    <t>Портфель PDL без NPL30+, млн руб.</t>
  </si>
  <si>
    <t>н/д</t>
  </si>
  <si>
    <t>МигКредит</t>
  </si>
  <si>
    <t>На 01.07.21</t>
  </si>
  <si>
    <t>Темп прироста выдачи, %</t>
  </si>
  <si>
    <t>Таблица 4. Рэнкинг МФО по объему выданных микрозаймов ФЛ «до зарплаты» (PDL) за 1-е полугодие 2021 года</t>
  </si>
  <si>
    <t>Объем выданных PDL-микрозаймов за 1пг2021, млн руб.</t>
  </si>
  <si>
    <t>Доля онлайн в структуре PDL-выдач за 1пг2021, %</t>
  </si>
  <si>
    <t>Объем выданных PDL-микрозаймов за за 1пг2020, млн руб.</t>
  </si>
  <si>
    <t>Доля онлайн в структуре PDL-выдач за за 1пг2020, %</t>
  </si>
  <si>
    <t>Даглизингфонд</t>
  </si>
  <si>
    <t xml:space="preserve"> - </t>
  </si>
  <si>
    <t>Таблица 5. Рэнкинг МФО по портфелю потребительских микрозаймов ФЛ (IL) на 01.01.2021</t>
  </si>
  <si>
    <t>Место в рэнкинге на 01.01.21</t>
  </si>
  <si>
    <t>Темп прироста портфеля (без учёта NPL90+) за 12 мес., %</t>
  </si>
  <si>
    <t>Портфель IL-микрозаймов, млн руб.</t>
  </si>
  <si>
    <t>Портфель IL без NPL90+, млн руб.</t>
  </si>
  <si>
    <t>Портфель IL без NPL30+, млн руб.</t>
  </si>
  <si>
    <t>Место в рэнкинге за 2020</t>
  </si>
  <si>
    <t>Таблица 6. Рэнкинг МФО по объему выданных потребительских микрозаймов ФЛ (IL) за 1-е полугодие 2021 года</t>
  </si>
  <si>
    <t>Объем выданных IL-микрозаймов за 1пг2021, млн руб.</t>
  </si>
  <si>
    <t>Доля онлайн в структуре IL-выдач за 1пг2021, %</t>
  </si>
  <si>
    <t>Уровень одобрения по заявкам новых клиентов за 1пг2021? %</t>
  </si>
  <si>
    <t>Уровень одобрения по заявкам новых клиентов за за 1пг2020, %</t>
  </si>
  <si>
    <t>Уровень одобрения по заявкам новых клиентов за 1пг2021, %</t>
  </si>
  <si>
    <t>Темп прироста портфеля микрозаймов за 12 мес., %</t>
  </si>
  <si>
    <t>Портфель микрозаймов, млн руб. (с учетом просроченной задолженности)</t>
  </si>
  <si>
    <t>Доля NPL90+ в портфеле микрозаймов, %</t>
  </si>
  <si>
    <t>Портфель займов (свыше 5 млн руб.), млн руб.</t>
  </si>
  <si>
    <t>Таблица 7. Рэнкинг МФО по портфелю микрозаймов ЮЛ и ИП на 01.07.2021</t>
  </si>
  <si>
    <t>Объем выданных SME-микрозаймов за 2020, млн руб.</t>
  </si>
  <si>
    <t>Объем выданных SME-микрозаймов за 2019, млн руб.</t>
  </si>
  <si>
    <t>Темп прироста  за 12 мес., %</t>
  </si>
  <si>
    <t>Таблица 8. Рэнкинг МФО по объему выданных микрозаймов ЮЛ и ИП за 1пг2021 год</t>
  </si>
  <si>
    <t>Таблица 9. Рэнкинг МФО по размеру портфеля POS-микрозаймов на 01.07.2021</t>
  </si>
  <si>
    <t>Темп прироста портфеля без учета NPL90+ за 12 мес., %</t>
  </si>
  <si>
    <t>Портфель POS-микрозаймов, млн руб.</t>
  </si>
  <si>
    <t>Портфель POS-микрозаймов без учета NPL90+</t>
  </si>
  <si>
    <t>на 01.07.2021</t>
  </si>
  <si>
    <t>на 01.07.2020</t>
  </si>
  <si>
    <t>Таблица 10. Рэнкинг МФО по объему выданных POS-микрозаймов за 1пг2021 год</t>
  </si>
  <si>
    <t>Объем выданных POS-микрозаймов за 1пг2021, млн руб.</t>
  </si>
  <si>
    <t>Объем выданных POS-микрозаймов за 1пг2020, млн руб.</t>
  </si>
  <si>
    <t>Таблица 11. Рэнкинг МФО по объему чистой прибыли за 1пг2021 год</t>
  </si>
  <si>
    <t>Чистая прибыль за I полугодие 2021 года, млн руб.</t>
  </si>
  <si>
    <t>Чистая прибыль за I полугодие 2020, млн руб.</t>
  </si>
  <si>
    <t>Объем выданных IL-микрозаймов за 1пг2020, млн руб.</t>
  </si>
  <si>
    <t>Доля онлайн в структуре IL-выдач за 1пг2020, %</t>
  </si>
  <si>
    <t>Уровень одобрения по заявкам новых клиентов за 1пг2020, %</t>
  </si>
  <si>
    <t>7715825027, 9701125685</t>
  </si>
  <si>
    <t>7325081622, 7702820127</t>
  </si>
  <si>
    <t>7838500558, 7838031377</t>
  </si>
  <si>
    <t>7728771940, 7725850061</t>
  </si>
  <si>
    <t>1326960625, 1326211337</t>
  </si>
  <si>
    <t>0571035840</t>
  </si>
  <si>
    <t>Место в рэнкинге за 1пг21</t>
  </si>
  <si>
    <t>Объем выданных POS-микрозаймов за 1пг21, млн руб.</t>
  </si>
  <si>
    <t>Объем выданных POS-микрозаймов за 1пг20, млн руб.</t>
  </si>
  <si>
    <t>Ок, звонил</t>
  </si>
  <si>
    <t>Стоимость привлечения нового клиента за I полугодие 2020 года, тыс. руб.</t>
  </si>
  <si>
    <t>Стоимость привлечения нового клиента за I полугодие 2021 года, тыс. руб.</t>
  </si>
  <si>
    <t>Таблица 12. Рэнкинг стоимости привлечения нового клиента</t>
  </si>
  <si>
    <t>Таблица 13. Рэнкинг МФО по собственному капиталу и целевому финансированию на 01.07.2021</t>
  </si>
  <si>
    <t>Объем собственного капитала на 01.07.21, млн руб.</t>
  </si>
  <si>
    <t>Объем собственного капитала на 01.07.20, млн руб.</t>
  </si>
  <si>
    <t>Портфель PDL, млн руб.</t>
  </si>
  <si>
    <t>Портфель IL, млн руб.</t>
  </si>
  <si>
    <t>Портфель SME, млн руб.</t>
  </si>
  <si>
    <t>Портфель SME без NPL90+, млн руб.</t>
  </si>
  <si>
    <t>Портфель займов вне 151-ФЗ (свыше 5 млн руб.)</t>
  </si>
  <si>
    <t>ИНН</t>
  </si>
  <si>
    <t>Московский областной фонд микрофинансирования</t>
  </si>
  <si>
    <t>Фонд развития предпринимательства Воронежской области</t>
  </si>
  <si>
    <t>Ивановский фонд поддержки предпринимательства</t>
  </si>
  <si>
    <t>Фонд микрокредитования субъектов МП Саратовской области</t>
  </si>
  <si>
    <t>Портфель POS, млн руб.</t>
  </si>
  <si>
    <t>Портфель POS без NPL90+, млн руб.</t>
  </si>
  <si>
    <t> 7724889891</t>
  </si>
  <si>
    <t>3664223480, 6162070130, 9201526872, 6162073437</t>
  </si>
  <si>
    <t>-</t>
  </si>
  <si>
    <t>Алтайский фонд финансирования предпринимательства (Алтайский Край)</t>
  </si>
  <si>
    <t>Фонд микрофинансирования Тюменской области</t>
  </si>
  <si>
    <t>Центр кредитной поддержки предпринимательства Амурской области</t>
  </si>
  <si>
    <t>Займиго</t>
  </si>
  <si>
    <t>Портфель займов вне 151-ФЗ (свыше 5 млн руб.)*</t>
  </si>
  <si>
    <t>Объем выданных PDL, млн руб.</t>
  </si>
  <si>
    <t>Объем выданных IL, млн руб.</t>
  </si>
  <si>
    <t>Объем выданных POS, млн руб.</t>
  </si>
  <si>
    <t>Объем выданных SME, млн руб.</t>
  </si>
  <si>
    <t>Джой Мани</t>
  </si>
  <si>
    <t>5407496776</t>
  </si>
  <si>
    <t>7325081622, 7702820127, 7713473700</t>
  </si>
  <si>
    <t>0278200683, 7703769314</t>
  </si>
  <si>
    <t>КАНГАРИЯ (ГК Финбридж)</t>
  </si>
  <si>
    <t>СКОРОСТЬ ФИНАНС (ГК Финбридж)</t>
  </si>
  <si>
    <t>МКК УНИВЕРСАЛЬНОГО ФИНАНСИРОВАНИЯ (ГК Финбридж)</t>
  </si>
  <si>
    <t>Новое финансирование (ГК Финбридж)</t>
  </si>
  <si>
    <t>Турбозайм (ГК Eqvanta)</t>
  </si>
  <si>
    <t>Быстроденьги (ГК Eqvanta)</t>
  </si>
  <si>
    <t>ГК АКС Финанс (Денежная единица, БМФ)</t>
  </si>
  <si>
    <t>Главный займ</t>
  </si>
  <si>
    <t>Мани Капитал (бывш. Микро Капитал Руссия)</t>
  </si>
  <si>
    <t>ГК MoneyMan (Мани Мен, Платиза.ру)</t>
  </si>
  <si>
    <t>3123449916, 3123455010</t>
  </si>
  <si>
    <t>7704784072, 7705974076</t>
  </si>
  <si>
    <t>РАБОЧИЙ ПОРТФЕЛЬ МИКРОЗАЙМОВ ИТОГО, млн руб.</t>
  </si>
  <si>
    <t>Webbankir*</t>
  </si>
  <si>
    <t xml:space="preserve">*Микрозаймы на сумму до 30 тыс. рублей на 31 день, формально классифицируемые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</si>
  <si>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ГК МигКредит (МигКредит, Папа Финанс)</t>
  </si>
  <si>
    <t>ГК Summit (Саммит, ДоброЗайм)</t>
  </si>
  <si>
    <t>Таблица 1. Рэнкинг МФО по общему размеру "рабочего" портфеля микрозаймов на 01.07.2023 (тело долга до вычета резервов без учёта NPL90+)</t>
  </si>
  <si>
    <t>Таблица 2. Рэнкинг МФО по объему выданных микрозаймов за 1пг2023</t>
  </si>
  <si>
    <t>Таблица 3. Рэнкинг МФО по объему чистой прибыли за 1пг2023г (приведены данные только тех МФО, которые раскрыли соответствующие данные в анкете)</t>
  </si>
  <si>
    <t>Таблица 4. Рэнкинг МФО по абсолютному размеру регулятивного капитала на 01.07.2023</t>
  </si>
  <si>
    <t>Место в рэнкинге на 01.07.23</t>
  </si>
  <si>
    <t>Объем собственного капитала на 01.07.23, млн руб.</t>
  </si>
  <si>
    <t>Объем собственного капитала на 01.07.22, млн руб.</t>
  </si>
  <si>
    <t>Место в рэнкинге за 1пг2023</t>
  </si>
  <si>
    <t>Чистая прибыль за 1пг2023, млн руб.</t>
  </si>
  <si>
    <t>Чистая прибыль за 1пг2022, млн руб.</t>
  </si>
  <si>
    <t>За 1пг2023</t>
  </si>
  <si>
    <t>За 1пг2022</t>
  </si>
  <si>
    <t>ВЫДАЧИ МИКРОЗАЙМОВ за 1пг2023, млн руб.</t>
  </si>
  <si>
    <t>ВЫДАЧИ МИКРОЗАЙМОВ за 1пг2022, млн руб.</t>
  </si>
  <si>
    <t>МКК МБ Республики Башкортостан</t>
  </si>
  <si>
    <t>Липецкий областной фонд поддержки МСП</t>
  </si>
  <si>
    <t>Микрофинансовая компания Пермского края</t>
  </si>
  <si>
    <t>Новгородский фонд поддержки МП</t>
  </si>
  <si>
    <t>Поручитель (Пенза)</t>
  </si>
  <si>
    <t>Фонд Микрокредитования Иркутской области</t>
  </si>
  <si>
    <t>Фонд микрофинансирования Северодвинска</t>
  </si>
  <si>
    <t>Фонд микрофинансирования субъектов МСП Краснодарского края</t>
  </si>
  <si>
    <t>Фонд поддержки предпринимательства Республики Татарстан</t>
  </si>
  <si>
    <t>Фонд содействия предпринимательству Тверской области</t>
  </si>
  <si>
    <t>Югорская региональная МКК</t>
  </si>
  <si>
    <t>Центр микрофинансирования Республики Мордовия</t>
  </si>
  <si>
    <t>Фонд поддержки предпринимательства Республики Мордовия</t>
  </si>
  <si>
    <t>Фонд поддержки предпринимательства Ярославской области</t>
  </si>
  <si>
    <t>Фонд содействию развития МСП (Владимирская область)</t>
  </si>
  <si>
    <t>Фонд финансирования промышленности и предпринимательства города Ульяновска</t>
  </si>
  <si>
    <t>Доброзайм (группа Саммит)</t>
  </si>
  <si>
    <t>Займ Онлайн (VIVA)</t>
  </si>
  <si>
    <t>ПапаФинанс</t>
  </si>
  <si>
    <t>Платиза</t>
  </si>
  <si>
    <t>Саммит</t>
  </si>
  <si>
    <t>Финпойнт</t>
  </si>
  <si>
    <t>Фордевинд</t>
  </si>
  <si>
    <t>ЦФП (VIVA)</t>
  </si>
  <si>
    <t>ГК Eqvanta (Быстроденьги, Турбозайм, Всегда в плюсе)</t>
  </si>
  <si>
    <t>9717054493 </t>
  </si>
  <si>
    <t>На 01.07.2023</t>
  </si>
  <si>
    <t>На 01.07.2022</t>
  </si>
  <si>
    <t>Всегда в плюсе (ГК Eqvanta)</t>
  </si>
  <si>
    <t>ГК VIVA Деньги (ЦФП, Займ Онлайн Pay P.S., Финпоинт)</t>
  </si>
  <si>
    <t>Денежная единица (ГК АКС Финанс)</t>
  </si>
  <si>
    <t>БМФ (ГК АКС Финанс)</t>
  </si>
  <si>
    <t>Мани Мен</t>
  </si>
  <si>
    <t>Т-Финанс</t>
  </si>
  <si>
    <t>ГК Финбридж (бывш. Деньги Сразу)*</t>
  </si>
  <si>
    <t>Webbankir**</t>
  </si>
  <si>
    <t xml:space="preserve">**Микрозаймы на сумму до 30 тыс. рублей на 31 день, формально классифицируемые в регуляторной отчётности Webbankir как IL, для целей настоящего рэнкинга по экономической сути объединены с PDL-микрозаймами до 30 тыс. рублей на срок до 30 дней.  </t>
  </si>
  <si>
    <t>*Показатели "рабочего" портфеля на прошлые даты скорректированы в соответствии с предоставленной обновлённой информацией.</t>
  </si>
  <si>
    <t>Место в рэнкинге на 01.07.22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</si>
</sst>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6" fillId="0" borderId="0"/>
    <xf numFmtId="0" fontId="6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5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right" vertical="center" wrapText="1" indent="2"/>
    </xf>
    <xf numFmtId="14" fontId="8" fillId="0" borderId="0" xfId="0" applyNumberFormat="1" applyFont="1" applyAlignment="1">
      <alignment horizontal="left" indent="2"/>
    </xf>
    <xf numFmtId="14" fontId="10" fillId="0" borderId="0" xfId="0" applyNumberFormat="1" applyFont="1" applyAlignment="1" applyProtection="1">
      <alignment horizontal="center"/>
      <protection locked="0"/>
    </xf>
    <xf numFmtId="14" fontId="8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2"/>
    </xf>
    <xf numFmtId="14" fontId="10" fillId="0" borderId="0" xfId="0" applyNumberFormat="1" applyFont="1" applyAlignment="1" applyProtection="1">
      <alignment horizontal="center" wrapText="1"/>
      <protection locked="0"/>
    </xf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9" fontId="0" fillId="0" borderId="0" xfId="0" applyNumberFormat="1"/>
    <xf numFmtId="9" fontId="0" fillId="2" borderId="0" xfId="0" applyNumberFormat="1" applyFill="1"/>
    <xf numFmtId="1" fontId="0" fillId="0" borderId="0" xfId="0" applyNumberFormat="1" applyAlignment="1">
      <alignment horizontal="left" indent="2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 indent="2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Alignment="1">
      <alignment horizontal="left"/>
    </xf>
    <xf numFmtId="9" fontId="0" fillId="0" borderId="1" xfId="0" applyNumberFormat="1" applyBorder="1" applyAlignment="1">
      <alignment horizontal="right" indent="2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 indent="2"/>
    </xf>
    <xf numFmtId="9" fontId="0" fillId="0" borderId="0" xfId="0" applyNumberFormat="1" applyAlignment="1">
      <alignment horizontal="right" indent="2"/>
    </xf>
    <xf numFmtId="9" fontId="9" fillId="0" borderId="1" xfId="0" applyNumberFormat="1" applyFont="1" applyBorder="1" applyAlignment="1">
      <alignment horizontal="center" wrapText="1"/>
    </xf>
    <xf numFmtId="3" fontId="0" fillId="0" borderId="1" xfId="0" applyNumberFormat="1" applyFill="1" applyBorder="1" applyAlignment="1">
      <alignment horizontal="right" indent="2"/>
    </xf>
    <xf numFmtId="9" fontId="0" fillId="0" borderId="1" xfId="0" applyNumberFormat="1" applyFill="1" applyBorder="1" applyAlignment="1">
      <alignment horizontal="right" indent="2"/>
    </xf>
    <xf numFmtId="0" fontId="0" fillId="0" borderId="0" xfId="0" applyAlignment="1">
      <alignment horizontal="center"/>
    </xf>
    <xf numFmtId="9" fontId="0" fillId="0" borderId="0" xfId="0" applyNumberFormat="1" applyAlignment="1">
      <alignment vertical="center"/>
    </xf>
    <xf numFmtId="0" fontId="0" fillId="0" borderId="0" xfId="0" applyFill="1"/>
    <xf numFmtId="14" fontId="0" fillId="0" borderId="0" xfId="0" applyNumberFormat="1"/>
    <xf numFmtId="3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1" fontId="0" fillId="0" borderId="0" xfId="0" applyNumberFormat="1"/>
    <xf numFmtId="0" fontId="6" fillId="0" borderId="0" xfId="2"/>
    <xf numFmtId="1" fontId="0" fillId="0" borderId="0" xfId="0" applyNumberFormat="1" applyAlignment="1">
      <alignment horizontal="right"/>
    </xf>
    <xf numFmtId="1" fontId="0" fillId="2" borderId="0" xfId="0" applyNumberFormat="1" applyFill="1"/>
    <xf numFmtId="1" fontId="0" fillId="0" borderId="0" xfId="0" applyNumberFormat="1" applyFill="1"/>
    <xf numFmtId="0" fontId="12" fillId="0" borderId="0" xfId="0" applyFont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0" xfId="3" applyFont="1"/>
    <xf numFmtId="0" fontId="14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indent="2"/>
    </xf>
    <xf numFmtId="49" fontId="0" fillId="0" borderId="0" xfId="0" applyNumberFormat="1" applyFill="1"/>
    <xf numFmtId="49" fontId="12" fillId="0" borderId="0" xfId="0" applyNumberFormat="1" applyFont="1" applyAlignment="1">
      <alignment horizontal="left"/>
    </xf>
    <xf numFmtId="0" fontId="0" fillId="0" borderId="1" xfId="0" applyBorder="1" applyAlignment="1">
      <alignment horizontal="left" indent="2"/>
    </xf>
    <xf numFmtId="1" fontId="0" fillId="0" borderId="1" xfId="0" applyNumberFormat="1" applyFill="1" applyBorder="1" applyAlignment="1">
      <alignment horizontal="right" indent="2"/>
    </xf>
    <xf numFmtId="0" fontId="0" fillId="0" borderId="1" xfId="0" applyFill="1" applyBorder="1" applyAlignment="1">
      <alignment horizontal="left" indent="2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0" xfId="4" applyNumberFormat="1" applyFont="1"/>
    <xf numFmtId="164" fontId="9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Alignment="1">
      <alignment horizontal="right"/>
    </xf>
    <xf numFmtId="3" fontId="0" fillId="0" borderId="0" xfId="0" applyNumberFormat="1" applyFill="1"/>
    <xf numFmtId="164" fontId="0" fillId="0" borderId="0" xfId="0" applyNumberFormat="1" applyFill="1"/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indent="2"/>
    </xf>
    <xf numFmtId="0" fontId="0" fillId="0" borderId="0" xfId="0" applyBorder="1"/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0" fillId="0" borderId="0" xfId="5" applyNumberFormat="1" applyFont="1"/>
    <xf numFmtId="165" fontId="0" fillId="0" borderId="0" xfId="0" applyNumberFormat="1"/>
    <xf numFmtId="49" fontId="0" fillId="0" borderId="1" xfId="0" applyNumberFormat="1" applyBorder="1"/>
    <xf numFmtId="165" fontId="0" fillId="0" borderId="1" xfId="5" applyNumberFormat="1" applyFont="1" applyBorder="1"/>
    <xf numFmtId="0" fontId="0" fillId="0" borderId="1" xfId="0" applyFill="1" applyBorder="1"/>
    <xf numFmtId="166" fontId="0" fillId="0" borderId="0" xfId="4" applyNumberFormat="1" applyFont="1"/>
    <xf numFmtId="165" fontId="0" fillId="0" borderId="1" xfId="0" applyNumberFormat="1" applyBorder="1"/>
    <xf numFmtId="0" fontId="0" fillId="0" borderId="0" xfId="0" applyAlignment="1"/>
    <xf numFmtId="9" fontId="0" fillId="0" borderId="0" xfId="4" applyFont="1"/>
    <xf numFmtId="165" fontId="0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/>
    <xf numFmtId="165" fontId="7" fillId="0" borderId="1" xfId="5" applyNumberFormat="1" applyFont="1" applyBorder="1" applyAlignment="1">
      <alignment horizontal="right"/>
    </xf>
    <xf numFmtId="165" fontId="3" fillId="0" borderId="1" xfId="5" applyNumberFormat="1" applyFont="1" applyFill="1" applyBorder="1" applyAlignment="1">
      <alignment horizontal="right"/>
    </xf>
    <xf numFmtId="165" fontId="0" fillId="0" borderId="1" xfId="5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indent="2"/>
    </xf>
    <xf numFmtId="165" fontId="7" fillId="0" borderId="1" xfId="5" applyNumberFormat="1" applyFont="1" applyFill="1" applyBorder="1" applyAlignment="1">
      <alignment horizontal="right"/>
    </xf>
    <xf numFmtId="165" fontId="2" fillId="0" borderId="1" xfId="5" applyNumberFormat="1" applyFont="1" applyFill="1" applyBorder="1" applyAlignment="1">
      <alignment horizontal="right"/>
    </xf>
    <xf numFmtId="165" fontId="0" fillId="0" borderId="1" xfId="5" applyNumberFormat="1" applyFont="1" applyFill="1" applyBorder="1" applyAlignment="1">
      <alignment horizontal="right" vertical="center"/>
    </xf>
    <xf numFmtId="165" fontId="0" fillId="0" borderId="0" xfId="0" applyNumberFormat="1" applyFill="1"/>
    <xf numFmtId="166" fontId="0" fillId="0" borderId="0" xfId="4" applyNumberFormat="1" applyFont="1" applyFill="1"/>
    <xf numFmtId="165" fontId="0" fillId="0" borderId="0" xfId="5" applyNumberFormat="1" applyFont="1" applyFill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0" fillId="0" borderId="1" xfId="0" applyNumberFormat="1" applyFill="1" applyBorder="1"/>
    <xf numFmtId="0" fontId="0" fillId="0" borderId="0" xfId="5" applyNumberFormat="1" applyFont="1"/>
    <xf numFmtId="165" fontId="0" fillId="0" borderId="0" xfId="5" applyNumberFormat="1" applyFont="1" applyBorder="1" applyAlignment="1">
      <alignment horizontal="left"/>
    </xf>
    <xf numFmtId="165" fontId="0" fillId="0" borderId="0" xfId="5" applyNumberFormat="1" applyFont="1" applyBorder="1"/>
    <xf numFmtId="165" fontId="16" fillId="0" borderId="1" xfId="5" applyNumberFormat="1" applyFont="1" applyFill="1" applyBorder="1"/>
    <xf numFmtId="165" fontId="16" fillId="0" borderId="1" xfId="5" applyNumberFormat="1" applyFont="1" applyFill="1" applyBorder="1" applyAlignment="1">
      <alignment horizontal="right"/>
    </xf>
    <xf numFmtId="165" fontId="15" fillId="0" borderId="1" xfId="5" applyNumberFormat="1" applyFont="1" applyFill="1" applyBorder="1"/>
    <xf numFmtId="165" fontId="15" fillId="0" borderId="1" xfId="5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left"/>
    </xf>
    <xf numFmtId="165" fontId="1" fillId="0" borderId="1" xfId="5" applyNumberFormat="1" applyFont="1" applyFill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/>
    </xf>
    <xf numFmtId="3" fontId="11" fillId="0" borderId="4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</cellXfs>
  <cellStyles count="6">
    <cellStyle name="Обычный" xfId="0" builtinId="0"/>
    <cellStyle name="Обычный 2 2" xfId="1" xr:uid="{B8094E81-2077-4E8A-B1DA-C44767C0883C}"/>
    <cellStyle name="Обычный 2 2 2 2" xfId="2" xr:uid="{602528F5-92C5-4A6D-8C02-A5BB17EEFF3E}"/>
    <cellStyle name="Обычный 2 4" xfId="3" xr:uid="{C4B58F37-2471-4276-B13C-5A46AD1FE6FA}"/>
    <cellStyle name="Процентный" xfId="4" builtinId="5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X68"/>
  <sheetViews>
    <sheetView topLeftCell="A22" workbookViewId="0">
      <selection activeCell="A40" sqref="A40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70</v>
      </c>
    </row>
    <row r="2" spans="1:24" s="6" customFormat="1" ht="56.25" x14ac:dyDescent="0.25">
      <c r="A2" s="1" t="s">
        <v>2</v>
      </c>
      <c r="B2" s="2" t="s">
        <v>0</v>
      </c>
      <c r="C2" s="1" t="s">
        <v>3</v>
      </c>
      <c r="D2" s="1" t="s">
        <v>4</v>
      </c>
      <c r="E2" s="3" t="s">
        <v>1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VLOOKUP(B3,#REF!,10,FALSE)/1000</f>
        <v>#REF!</v>
      </c>
      <c r="D3" s="11" t="e">
        <f>VLOOKUP(B3,#REF!,8,FALSE)/1000</f>
        <v>#REF!</v>
      </c>
      <c r="E3" s="13" t="e">
        <f>C3/D3-1</f>
        <v>#REF!</v>
      </c>
    </row>
    <row r="4" spans="1:24" x14ac:dyDescent="0.25">
      <c r="A4">
        <v>2</v>
      </c>
      <c r="B4" t="s">
        <v>6</v>
      </c>
      <c r="C4" s="11" t="e">
        <f>VLOOKUP(B4,#REF!,10,FALSE)/1000</f>
        <v>#REF!</v>
      </c>
      <c r="D4" s="11" t="e">
        <f>VLOOKUP(B4,#REF!,8,FALSE)/1000</f>
        <v>#REF!</v>
      </c>
      <c r="E4" s="13" t="e">
        <f t="shared" ref="E4:E66" si="0">C4/D4-1</f>
        <v>#REF!</v>
      </c>
    </row>
    <row r="5" spans="1:24" x14ac:dyDescent="0.25">
      <c r="A5">
        <v>3</v>
      </c>
      <c r="B5" t="s">
        <v>7</v>
      </c>
      <c r="C5" s="11" t="e">
        <f>VLOOKUP(B5,#REF!,10,FALSE)/1000</f>
        <v>#REF!</v>
      </c>
      <c r="D5" s="11" t="e">
        <f>VLOOKUP(B5,#REF!,8,FALSE)/1000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VLOOKUP(B6,#REF!,10,FALSE)/1000</f>
        <v>#REF!</v>
      </c>
      <c r="D6" s="11" t="e">
        <f>VLOOKUP(B6,#REF!,8,FALSE)/1000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VLOOKUP(B7,#REF!,10,FALSE)/1000</f>
        <v>#REF!</v>
      </c>
      <c r="D7" s="11" t="e">
        <f>VLOOKUP(B7,#REF!,8,FALSE)/1000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VLOOKUP(B8,#REF!,10,FALSE)/1000</f>
        <v>#REF!</v>
      </c>
      <c r="D8" s="11" t="e">
        <f>VLOOKUP(B8,#REF!,8,FALSE)/1000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VLOOKUP(B9,#REF!,10,FALSE)/1000</f>
        <v>#REF!</v>
      </c>
      <c r="D9" s="11" t="e">
        <f>VLOOKUP(B9,#REF!,8,FALSE)/1000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VLOOKUP(B10,#REF!,10,FALSE)/1000</f>
        <v>#REF!</v>
      </c>
      <c r="D10" s="11" t="e">
        <f>VLOOKUP(B10,#REF!,8,FALSE)/1000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VLOOKUP(B11,#REF!,10,FALSE)/1000</f>
        <v>#REF!</v>
      </c>
      <c r="D11" s="11" t="e">
        <f>VLOOKUP(B11,#REF!,8,FALSE)/1000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VLOOKUP(B12,#REF!,10,FALSE)/1000</f>
        <v>#REF!</v>
      </c>
      <c r="D12" s="11" t="e">
        <f>VLOOKUP(B12,#REF!,8,FALSE)/1000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VLOOKUP(B13,#REF!,10,FALSE)/1000</f>
        <v>#REF!</v>
      </c>
      <c r="D13" s="11" t="e">
        <f>VLOOKUP(B13,#REF!,8,FALSE)/1000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VLOOKUP(B14,#REF!,10,FALSE)/1000</f>
        <v>#REF!</v>
      </c>
      <c r="D14" s="11" t="e">
        <f>VLOOKUP(B14,#REF!,8,FALSE)/1000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VLOOKUP(B15,#REF!,10,FALSE)/1000</f>
        <v>#REF!</v>
      </c>
      <c r="D15" s="11" t="e">
        <f>VLOOKUP(B15,#REF!,8,FALSE)/1000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VLOOKUP(B16,#REF!,10,FALSE)/1000</f>
        <v>#REF!</v>
      </c>
      <c r="D16" s="11" t="e">
        <f>VLOOKUP(B16,#REF!,8,FALSE)/1000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VLOOKUP(B17,#REF!,10,FALSE)/1000</f>
        <v>#REF!</v>
      </c>
      <c r="D17" s="11" t="e">
        <f>VLOOKUP(B17,#REF!,8,FALSE)/1000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VLOOKUP(B18,#REF!,10,FALSE)/1000</f>
        <v>#REF!</v>
      </c>
      <c r="D18" s="11" t="e">
        <f>VLOOKUP(B18,#REF!,8,FALSE)/1000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VLOOKUP(B19,#REF!,10,FALSE)/1000</f>
        <v>#REF!</v>
      </c>
      <c r="D19" s="11" t="e">
        <f>VLOOKUP(B19,#REF!,8,FALSE)/1000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VLOOKUP(B20,#REF!,10,FALSE)/1000</f>
        <v>#REF!</v>
      </c>
      <c r="D20" s="11" t="e">
        <f>VLOOKUP(B20,#REF!,8,FALSE)/1000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VLOOKUP(B21,#REF!,10,FALSE)/1000</f>
        <v>#REF!</v>
      </c>
      <c r="D21" s="11" t="e">
        <f>VLOOKUP(B21,#REF!,8,FALSE)/1000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  <c r="C22" s="11" t="e">
        <f>VLOOKUP(B22,#REF!,10,FALSE)/1000</f>
        <v>#REF!</v>
      </c>
      <c r="D22" s="11" t="e">
        <f>VLOOKUP(B22,#REF!,8,FALSE)/1000</f>
        <v>#REF!</v>
      </c>
      <c r="E22" s="13" t="e">
        <f t="shared" si="0"/>
        <v>#REF!</v>
      </c>
    </row>
    <row r="23" spans="1:5" x14ac:dyDescent="0.25">
      <c r="A23">
        <v>21</v>
      </c>
      <c r="B23" t="s">
        <v>25</v>
      </c>
      <c r="C23" s="11" t="e">
        <f>VLOOKUP(B23,#REF!,10,FALSE)/1000</f>
        <v>#REF!</v>
      </c>
      <c r="D23" s="11" t="e">
        <f>VLOOKUP(B23,#REF!,8,FALSE)/1000</f>
        <v>#REF!</v>
      </c>
      <c r="E23" s="13" t="e">
        <f t="shared" si="0"/>
        <v>#REF!</v>
      </c>
    </row>
    <row r="24" spans="1:5" x14ac:dyDescent="0.25">
      <c r="A24">
        <v>22</v>
      </c>
      <c r="B24" t="s">
        <v>26</v>
      </c>
      <c r="C24" s="11" t="e">
        <f>VLOOKUP(B24,#REF!,10,FALSE)/1000</f>
        <v>#REF!</v>
      </c>
      <c r="D24" s="11" t="e">
        <f>VLOOKUP(B24,#REF!,8,FALSE)/1000</f>
        <v>#REF!</v>
      </c>
      <c r="E24" s="13" t="e">
        <f t="shared" si="0"/>
        <v>#REF!</v>
      </c>
    </row>
    <row r="25" spans="1:5" x14ac:dyDescent="0.25">
      <c r="A25">
        <v>23</v>
      </c>
      <c r="B25" t="s">
        <v>27</v>
      </c>
      <c r="C25" s="11" t="e">
        <f>VLOOKUP(B25,#REF!,10,FALSE)/1000</f>
        <v>#REF!</v>
      </c>
      <c r="D25" s="11" t="e">
        <f>VLOOKUP(B25,#REF!,8,FALSE)/1000</f>
        <v>#REF!</v>
      </c>
      <c r="E25" s="13" t="e">
        <f t="shared" si="0"/>
        <v>#REF!</v>
      </c>
    </row>
    <row r="26" spans="1:5" x14ac:dyDescent="0.25">
      <c r="A26">
        <v>24</v>
      </c>
      <c r="B26" t="s">
        <v>28</v>
      </c>
      <c r="C26" s="11" t="e">
        <f>VLOOKUP(B26,#REF!,10,FALSE)/1000</f>
        <v>#REF!</v>
      </c>
      <c r="D26" s="11" t="e">
        <f>VLOOKUP(B26,#REF!,8,FALSE)/1000</f>
        <v>#REF!</v>
      </c>
      <c r="E26" s="13" t="e">
        <f t="shared" si="0"/>
        <v>#REF!</v>
      </c>
    </row>
    <row r="27" spans="1:5" x14ac:dyDescent="0.25">
      <c r="A27">
        <v>25</v>
      </c>
      <c r="B27" t="s">
        <v>29</v>
      </c>
      <c r="C27" s="11" t="e">
        <f>VLOOKUP(B27,#REF!,10,FALSE)/1000</f>
        <v>#REF!</v>
      </c>
      <c r="D27" s="11" t="e">
        <f>VLOOKUP(B27,#REF!,8,FALSE)/1000</f>
        <v>#REF!</v>
      </c>
      <c r="E27" s="13" t="e">
        <f t="shared" si="0"/>
        <v>#REF!</v>
      </c>
    </row>
    <row r="28" spans="1:5" x14ac:dyDescent="0.25">
      <c r="A28">
        <v>26</v>
      </c>
      <c r="B28" t="s">
        <v>30</v>
      </c>
      <c r="C28" s="11" t="e">
        <f>VLOOKUP(B28,#REF!,10,FALSE)/1000</f>
        <v>#REF!</v>
      </c>
      <c r="D28" s="11" t="e">
        <f>VLOOKUP(B28,#REF!,8,FALSE)/1000</f>
        <v>#REF!</v>
      </c>
      <c r="E28" s="13" t="e">
        <f t="shared" si="0"/>
        <v>#REF!</v>
      </c>
    </row>
    <row r="29" spans="1:5" x14ac:dyDescent="0.25">
      <c r="A29">
        <v>27</v>
      </c>
      <c r="B29" t="s">
        <v>31</v>
      </c>
      <c r="C29" s="11" t="e">
        <f>VLOOKUP(B29,#REF!,10,FALSE)/1000</f>
        <v>#REF!</v>
      </c>
      <c r="D29" s="11" t="e">
        <f>VLOOKUP(B29,#REF!,8,FALSE)/1000</f>
        <v>#REF!</v>
      </c>
      <c r="E29" s="13" t="e">
        <f t="shared" si="0"/>
        <v>#REF!</v>
      </c>
    </row>
    <row r="30" spans="1:5" x14ac:dyDescent="0.25">
      <c r="A30">
        <v>28</v>
      </c>
      <c r="B30" t="s">
        <v>32</v>
      </c>
      <c r="C30" s="11" t="e">
        <f>VLOOKUP(B30,#REF!,10,FALSE)/1000</f>
        <v>#REF!</v>
      </c>
      <c r="D30" s="11" t="e">
        <f>VLOOKUP(B30,#REF!,8,FALSE)/1000</f>
        <v>#REF!</v>
      </c>
      <c r="E30" s="13" t="e">
        <f t="shared" si="0"/>
        <v>#REF!</v>
      </c>
    </row>
    <row r="31" spans="1:5" x14ac:dyDescent="0.25">
      <c r="A31">
        <v>29</v>
      </c>
      <c r="B31" t="s">
        <v>33</v>
      </c>
      <c r="C31" s="11" t="e">
        <f>VLOOKUP(B31,#REF!,10,FALSE)/1000</f>
        <v>#REF!</v>
      </c>
      <c r="D31" s="11" t="e">
        <f>VLOOKUP(B31,#REF!,8,FALSE)/1000</f>
        <v>#REF!</v>
      </c>
      <c r="E31" s="13" t="e">
        <f t="shared" si="0"/>
        <v>#REF!</v>
      </c>
    </row>
    <row r="32" spans="1:5" x14ac:dyDescent="0.25">
      <c r="A32">
        <v>30</v>
      </c>
      <c r="B32" t="s">
        <v>34</v>
      </c>
      <c r="C32" s="11" t="e">
        <f>VLOOKUP(B32,#REF!,10,FALSE)/1000</f>
        <v>#REF!</v>
      </c>
      <c r="D32" s="11" t="e">
        <f>VLOOKUP(B32,#REF!,8,FALSE)/1000</f>
        <v>#REF!</v>
      </c>
      <c r="E32" s="13" t="e">
        <f t="shared" si="0"/>
        <v>#REF!</v>
      </c>
    </row>
    <row r="33" spans="1:5" x14ac:dyDescent="0.25">
      <c r="A33">
        <v>31</v>
      </c>
      <c r="B33" t="s">
        <v>35</v>
      </c>
      <c r="C33" s="11" t="e">
        <f>VLOOKUP(B33,#REF!,10,FALSE)/1000</f>
        <v>#REF!</v>
      </c>
      <c r="D33" s="11" t="e">
        <f>VLOOKUP(B33,#REF!,8,FALSE)/1000</f>
        <v>#REF!</v>
      </c>
      <c r="E33" s="13" t="e">
        <f t="shared" si="0"/>
        <v>#REF!</v>
      </c>
    </row>
    <row r="34" spans="1:5" x14ac:dyDescent="0.25">
      <c r="A34">
        <v>32</v>
      </c>
      <c r="B34" t="s">
        <v>36</v>
      </c>
      <c r="C34" s="11" t="e">
        <f>VLOOKUP(B34,#REF!,10,FALSE)/1000</f>
        <v>#REF!</v>
      </c>
      <c r="D34" s="11" t="e">
        <f>VLOOKUP(B34,#REF!,8,FALSE)/1000</f>
        <v>#REF!</v>
      </c>
      <c r="E34" s="13" t="e">
        <f t="shared" si="0"/>
        <v>#REF!</v>
      </c>
    </row>
    <row r="35" spans="1:5" x14ac:dyDescent="0.25">
      <c r="A35">
        <v>33</v>
      </c>
      <c r="B35" t="s">
        <v>37</v>
      </c>
      <c r="C35" s="11" t="e">
        <f>VLOOKUP(B35,#REF!,10,FALSE)/1000</f>
        <v>#REF!</v>
      </c>
      <c r="D35" s="11" t="e">
        <f>VLOOKUP(B35,#REF!,8,FALSE)/1000</f>
        <v>#REF!</v>
      </c>
      <c r="E35" s="13" t="e">
        <f t="shared" si="0"/>
        <v>#REF!</v>
      </c>
    </row>
    <row r="36" spans="1:5" x14ac:dyDescent="0.25">
      <c r="A36">
        <v>34</v>
      </c>
      <c r="B36" t="s">
        <v>38</v>
      </c>
      <c r="C36" s="11" t="e">
        <f>VLOOKUP(B36,#REF!,10,FALSE)/1000</f>
        <v>#REF!</v>
      </c>
      <c r="D36" s="11" t="e">
        <f>VLOOKUP(B36,#REF!,8,FALSE)/1000</f>
        <v>#REF!</v>
      </c>
      <c r="E36" s="13" t="e">
        <f t="shared" si="0"/>
        <v>#REF!</v>
      </c>
    </row>
    <row r="37" spans="1:5" x14ac:dyDescent="0.25">
      <c r="A37">
        <v>35</v>
      </c>
      <c r="B37" t="s">
        <v>39</v>
      </c>
      <c r="C37" s="11" t="e">
        <f>VLOOKUP(B37,#REF!,10,FALSE)/1000</f>
        <v>#REF!</v>
      </c>
      <c r="D37" s="11" t="e">
        <f>VLOOKUP(B37,#REF!,8,FALSE)/1000</f>
        <v>#REF!</v>
      </c>
      <c r="E37" s="13" t="e">
        <f t="shared" si="0"/>
        <v>#REF!</v>
      </c>
    </row>
    <row r="38" spans="1:5" x14ac:dyDescent="0.25">
      <c r="A38">
        <v>36</v>
      </c>
      <c r="B38" t="s">
        <v>40</v>
      </c>
      <c r="C38" s="11" t="e">
        <f>VLOOKUP(B38,#REF!,10,FALSE)/1000</f>
        <v>#REF!</v>
      </c>
      <c r="D38" s="11" t="e">
        <f>VLOOKUP(B38,#REF!,8,FALSE)/1000</f>
        <v>#REF!</v>
      </c>
      <c r="E38" s="13" t="e">
        <f t="shared" si="0"/>
        <v>#REF!</v>
      </c>
    </row>
    <row r="39" spans="1:5" x14ac:dyDescent="0.25">
      <c r="A39">
        <v>37</v>
      </c>
      <c r="B39" t="s">
        <v>41</v>
      </c>
      <c r="C39" s="11" t="e">
        <f>VLOOKUP(B39,#REF!,10,FALSE)/1000</f>
        <v>#REF!</v>
      </c>
      <c r="D39" s="11" t="e">
        <f>VLOOKUP(B39,#REF!,8,FALSE)/1000</f>
        <v>#REF!</v>
      </c>
      <c r="E39" s="13" t="e">
        <f t="shared" si="0"/>
        <v>#REF!</v>
      </c>
    </row>
    <row r="40" spans="1:5" x14ac:dyDescent="0.25">
      <c r="A40">
        <v>38</v>
      </c>
      <c r="B40" t="s">
        <v>42</v>
      </c>
      <c r="C40" s="11">
        <v>4382.1629999999996</v>
      </c>
      <c r="D40" s="11">
        <v>2808.5540000000001</v>
      </c>
      <c r="E40" s="13">
        <f t="shared" si="0"/>
        <v>0.56029152368086899</v>
      </c>
    </row>
    <row r="41" spans="1:5" x14ac:dyDescent="0.25">
      <c r="A41">
        <v>40</v>
      </c>
      <c r="B41" t="s">
        <v>44</v>
      </c>
      <c r="C41" s="11">
        <v>370</v>
      </c>
      <c r="D41" s="11">
        <v>164</v>
      </c>
      <c r="E41" s="13">
        <f t="shared" si="0"/>
        <v>1.2560975609756095</v>
      </c>
    </row>
    <row r="42" spans="1:5" x14ac:dyDescent="0.25">
      <c r="A42">
        <v>41</v>
      </c>
      <c r="B42" t="s">
        <v>45</v>
      </c>
      <c r="C42" s="11">
        <v>2368.723</v>
      </c>
      <c r="D42" s="11">
        <v>783.08600000000001</v>
      </c>
      <c r="E42" s="13">
        <f t="shared" si="0"/>
        <v>2.024856784567723</v>
      </c>
    </row>
    <row r="43" spans="1:5" x14ac:dyDescent="0.25">
      <c r="A43">
        <v>42</v>
      </c>
      <c r="B43" t="s">
        <v>46</v>
      </c>
      <c r="C43" s="11">
        <v>2875.2310000000002</v>
      </c>
      <c r="D43" s="11">
        <v>2387.4949999999999</v>
      </c>
      <c r="E43" s="13">
        <f t="shared" si="0"/>
        <v>0.20428775767069673</v>
      </c>
    </row>
    <row r="44" spans="1:5" x14ac:dyDescent="0.25">
      <c r="A44">
        <v>43</v>
      </c>
      <c r="B44" t="s">
        <v>47</v>
      </c>
      <c r="C44" s="11">
        <v>980.30799999999999</v>
      </c>
      <c r="D44" s="11">
        <v>740.49800000000005</v>
      </c>
      <c r="E44" s="13">
        <f t="shared" si="0"/>
        <v>0.32384962552228358</v>
      </c>
    </row>
    <row r="45" spans="1:5" x14ac:dyDescent="0.25">
      <c r="A45">
        <v>44</v>
      </c>
      <c r="B45" t="s">
        <v>48</v>
      </c>
      <c r="C45" s="11">
        <v>1654.5129999999999</v>
      </c>
      <c r="D45" s="11">
        <v>1564.5050000000001</v>
      </c>
      <c r="E45" s="13">
        <f t="shared" si="0"/>
        <v>5.7531295841176444E-2</v>
      </c>
    </row>
    <row r="46" spans="1:5" x14ac:dyDescent="0.25">
      <c r="A46">
        <v>45</v>
      </c>
      <c r="B46" t="s">
        <v>49</v>
      </c>
      <c r="C46" s="11">
        <v>2977.5680000000002</v>
      </c>
      <c r="D46" s="11">
        <v>2288.8560000000002</v>
      </c>
      <c r="E46" s="13">
        <f t="shared" si="0"/>
        <v>0.3008979158147127</v>
      </c>
    </row>
    <row r="47" spans="1:5" x14ac:dyDescent="0.25">
      <c r="A47">
        <v>46</v>
      </c>
      <c r="B47" t="s">
        <v>50</v>
      </c>
      <c r="C47" s="11">
        <v>76.093000000000004</v>
      </c>
      <c r="D47" s="11">
        <v>66.037999999999997</v>
      </c>
      <c r="E47" s="13">
        <f t="shared" si="0"/>
        <v>0.15226081952815052</v>
      </c>
    </row>
    <row r="48" spans="1:5" x14ac:dyDescent="0.25">
      <c r="A48">
        <v>47</v>
      </c>
      <c r="B48" t="s">
        <v>51</v>
      </c>
      <c r="C48" s="11">
        <v>639.45100000000002</v>
      </c>
      <c r="D48" s="11">
        <v>216.21700000000001</v>
      </c>
      <c r="E48" s="13">
        <f t="shared" si="0"/>
        <v>1.9574501542431908</v>
      </c>
    </row>
    <row r="49" spans="1:5" x14ac:dyDescent="0.25">
      <c r="A49">
        <v>48</v>
      </c>
      <c r="B49" t="s">
        <v>52</v>
      </c>
      <c r="C49" s="11">
        <v>133.37200000000001</v>
      </c>
      <c r="D49" s="11">
        <v>80.004999999999995</v>
      </c>
      <c r="E49" s="13">
        <f t="shared" si="0"/>
        <v>0.66704580963689786</v>
      </c>
    </row>
    <row r="50" spans="1:5" x14ac:dyDescent="0.25">
      <c r="A50">
        <v>49</v>
      </c>
      <c r="B50" s="10" t="s">
        <v>53</v>
      </c>
      <c r="C50" s="11">
        <v>3573.7013230915431</v>
      </c>
      <c r="D50" s="11">
        <v>2192.3670000000002</v>
      </c>
      <c r="E50" s="14">
        <f t="shared" si="0"/>
        <v>0.63006527788985278</v>
      </c>
    </row>
    <row r="51" spans="1:5" x14ac:dyDescent="0.25">
      <c r="A51">
        <v>50</v>
      </c>
      <c r="B51" t="s">
        <v>54</v>
      </c>
      <c r="C51" s="11">
        <v>10066.319982999999</v>
      </c>
      <c r="D51" s="11">
        <v>6316.3860000000004</v>
      </c>
      <c r="E51" s="13">
        <f t="shared" si="0"/>
        <v>0.59368347390422294</v>
      </c>
    </row>
    <row r="52" spans="1:5" x14ac:dyDescent="0.25">
      <c r="A52">
        <v>51</v>
      </c>
      <c r="B52" t="s">
        <v>55</v>
      </c>
      <c r="C52" s="11">
        <v>1025.796</v>
      </c>
      <c r="D52" s="11">
        <v>594.11300000000006</v>
      </c>
      <c r="E52" s="13">
        <f t="shared" si="0"/>
        <v>0.72660083182828838</v>
      </c>
    </row>
    <row r="53" spans="1:5" x14ac:dyDescent="0.25">
      <c r="A53">
        <v>52</v>
      </c>
      <c r="B53" t="s">
        <v>56</v>
      </c>
      <c r="C53" s="11">
        <v>3914.1521434300003</v>
      </c>
      <c r="D53" s="11">
        <v>3366.7588318099997</v>
      </c>
      <c r="E53" s="13">
        <f t="shared" si="0"/>
        <v>0.16258762179461406</v>
      </c>
    </row>
    <row r="54" spans="1:5" x14ac:dyDescent="0.25">
      <c r="A54">
        <v>53</v>
      </c>
      <c r="B54" t="s">
        <v>57</v>
      </c>
      <c r="C54" s="11">
        <v>1089.1989739999999</v>
      </c>
      <c r="D54" s="11">
        <v>207.953</v>
      </c>
      <c r="E54" s="13">
        <f t="shared" si="0"/>
        <v>4.2377170514491249</v>
      </c>
    </row>
    <row r="55" spans="1:5" x14ac:dyDescent="0.25">
      <c r="A55">
        <v>54</v>
      </c>
      <c r="B55" t="s">
        <v>58</v>
      </c>
      <c r="C55" s="11">
        <v>237.07499999999999</v>
      </c>
      <c r="D55" s="11">
        <v>202.20099999999999</v>
      </c>
      <c r="E55" s="13">
        <f t="shared" si="0"/>
        <v>0.17247194623171991</v>
      </c>
    </row>
    <row r="56" spans="1:5" x14ac:dyDescent="0.25">
      <c r="A56">
        <v>55</v>
      </c>
      <c r="B56" t="s">
        <v>59</v>
      </c>
      <c r="C56" s="11">
        <v>1926.5989999999999</v>
      </c>
      <c r="D56" s="11">
        <v>1456.356</v>
      </c>
      <c r="E56" s="13">
        <f t="shared" si="0"/>
        <v>0.32289014499202118</v>
      </c>
    </row>
    <row r="57" spans="1:5" x14ac:dyDescent="0.25">
      <c r="A57">
        <v>56</v>
      </c>
      <c r="B57" t="s">
        <v>60</v>
      </c>
      <c r="C57" s="11">
        <v>4960.1229999999996</v>
      </c>
      <c r="D57" s="11">
        <v>4330.527</v>
      </c>
      <c r="E57" s="13">
        <f t="shared" si="0"/>
        <v>0.145385538526835</v>
      </c>
    </row>
    <row r="58" spans="1:5" x14ac:dyDescent="0.25">
      <c r="A58">
        <v>57</v>
      </c>
      <c r="B58" t="s">
        <v>84</v>
      </c>
      <c r="C58" s="11">
        <v>6977.7019130000008</v>
      </c>
      <c r="D58" s="11">
        <v>5786.2709999999997</v>
      </c>
      <c r="E58" s="13">
        <f t="shared" si="0"/>
        <v>0.20590651785925695</v>
      </c>
    </row>
    <row r="59" spans="1:5" x14ac:dyDescent="0.25">
      <c r="A59">
        <v>58</v>
      </c>
      <c r="B59" t="s">
        <v>61</v>
      </c>
      <c r="C59" s="11">
        <v>204.768</v>
      </c>
      <c r="D59" s="11">
        <v>163.08199999999999</v>
      </c>
      <c r="E59" s="13">
        <f t="shared" si="0"/>
        <v>0.25561374032695205</v>
      </c>
    </row>
    <row r="60" spans="1:5" x14ac:dyDescent="0.25">
      <c r="A60">
        <v>59</v>
      </c>
      <c r="B60" t="s">
        <v>62</v>
      </c>
      <c r="C60" s="11">
        <v>877.99699999999996</v>
      </c>
      <c r="D60" s="11">
        <v>785.33900000000006</v>
      </c>
      <c r="E60" s="13">
        <f t="shared" si="0"/>
        <v>0.1179847174277604</v>
      </c>
    </row>
    <row r="61" spans="1:5" x14ac:dyDescent="0.25">
      <c r="A61">
        <v>60</v>
      </c>
      <c r="B61" t="s">
        <v>63</v>
      </c>
      <c r="C61" s="11">
        <v>1144.913</v>
      </c>
      <c r="D61" s="11">
        <v>1313.373</v>
      </c>
      <c r="E61" s="13">
        <f t="shared" si="0"/>
        <v>-0.12826516153446132</v>
      </c>
    </row>
    <row r="62" spans="1:5" x14ac:dyDescent="0.25">
      <c r="A62">
        <v>61</v>
      </c>
      <c r="B62" t="s">
        <v>64</v>
      </c>
      <c r="C62" s="11">
        <v>2335.0509999999999</v>
      </c>
      <c r="D62" s="11">
        <v>1508.027</v>
      </c>
      <c r="E62" s="13">
        <f t="shared" si="0"/>
        <v>0.54841458408901156</v>
      </c>
    </row>
    <row r="63" spans="1:5" x14ac:dyDescent="0.25">
      <c r="A63">
        <v>62</v>
      </c>
      <c r="B63" t="s">
        <v>65</v>
      </c>
      <c r="C63" s="11">
        <v>7145.1369999999997</v>
      </c>
      <c r="D63" s="11">
        <v>3699.5610000000001</v>
      </c>
      <c r="E63" s="13">
        <f t="shared" si="0"/>
        <v>0.93134725985056055</v>
      </c>
    </row>
    <row r="64" spans="1:5" x14ac:dyDescent="0.25">
      <c r="A64">
        <v>63</v>
      </c>
      <c r="B64" t="s">
        <v>66</v>
      </c>
      <c r="C64" s="11">
        <v>1226.2760000000001</v>
      </c>
      <c r="D64" s="11">
        <v>897.06299999999999</v>
      </c>
      <c r="E64" s="13">
        <f t="shared" si="0"/>
        <v>0.36698983237520677</v>
      </c>
    </row>
    <row r="65" spans="1:5" x14ac:dyDescent="0.25">
      <c r="A65">
        <v>64</v>
      </c>
      <c r="B65" t="s">
        <v>67</v>
      </c>
      <c r="C65" s="11">
        <v>426.6</v>
      </c>
      <c r="D65" s="11">
        <v>624.48400000000004</v>
      </c>
      <c r="E65" s="13">
        <f t="shared" si="0"/>
        <v>-0.3168760128361976</v>
      </c>
    </row>
    <row r="66" spans="1:5" x14ac:dyDescent="0.25">
      <c r="A66">
        <v>65</v>
      </c>
      <c r="B66" t="s">
        <v>68</v>
      </c>
      <c r="C66" s="11">
        <v>5391.7275826650948</v>
      </c>
      <c r="D66" s="11">
        <v>3614.3752050249977</v>
      </c>
      <c r="E66" s="13">
        <f t="shared" si="0"/>
        <v>0.49174539908559511</v>
      </c>
    </row>
    <row r="67" spans="1:5" x14ac:dyDescent="0.25">
      <c r="A67">
        <v>66</v>
      </c>
      <c r="B67" t="s">
        <v>69</v>
      </c>
      <c r="C67" s="11">
        <v>3513.4470000000001</v>
      </c>
      <c r="D67" s="11">
        <v>1738.7339999999999</v>
      </c>
      <c r="E67" s="13">
        <f t="shared" ref="E67" si="1">C67/D67-1</f>
        <v>1.0206926418877185</v>
      </c>
    </row>
    <row r="68" spans="1:5" x14ac:dyDescent="0.25">
      <c r="B68" t="s">
        <v>92</v>
      </c>
      <c r="C68" s="11" t="e">
        <f>VLOOKUP(B68,#REF!,10,FALSE)/1000</f>
        <v>#REF!</v>
      </c>
      <c r="D68" s="11">
        <v>0</v>
      </c>
      <c r="E68" s="34" t="s">
        <v>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B25A5-5580-4B69-BB60-86F0AB72BCA8}">
  <sheetPr codeName="Лист10"/>
  <dimension ref="A1:R48"/>
  <sheetViews>
    <sheetView workbookViewId="0">
      <selection activeCell="M9" sqref="M9"/>
    </sheetView>
  </sheetViews>
  <sheetFormatPr defaultRowHeight="15" x14ac:dyDescent="0.25"/>
  <cols>
    <col min="2" max="2" width="95.7109375" customWidth="1"/>
    <col min="3" max="4" width="9.140625" style="11"/>
    <col min="5" max="5" width="9.140625" style="47"/>
    <col min="6" max="7" width="9.140625" style="11"/>
    <col min="8" max="8" width="9.140625" style="47"/>
    <col min="10" max="10" width="15.7109375" style="57" customWidth="1"/>
  </cols>
  <sheetData>
    <row r="1" spans="1:10" s="34" customFormat="1" x14ac:dyDescent="0.25">
      <c r="A1" s="41" t="s">
        <v>111</v>
      </c>
      <c r="J1" s="60"/>
    </row>
    <row r="2" spans="1:10" s="34" customFormat="1" x14ac:dyDescent="0.25">
      <c r="A2" s="117" t="s">
        <v>2</v>
      </c>
      <c r="B2" s="117" t="s">
        <v>0</v>
      </c>
      <c r="C2" s="127" t="s">
        <v>85</v>
      </c>
      <c r="D2" s="127"/>
      <c r="E2" s="127"/>
      <c r="F2" s="127" t="s">
        <v>77</v>
      </c>
      <c r="G2" s="127"/>
      <c r="H2" s="127"/>
      <c r="I2" s="127" t="s">
        <v>107</v>
      </c>
      <c r="J2" s="60"/>
    </row>
    <row r="3" spans="1:10" s="34" customFormat="1" ht="101.25" x14ac:dyDescent="0.25">
      <c r="A3" s="117"/>
      <c r="B3" s="117"/>
      <c r="C3" s="46" t="s">
        <v>108</v>
      </c>
      <c r="D3" s="46" t="s">
        <v>109</v>
      </c>
      <c r="E3" s="46" t="s">
        <v>110</v>
      </c>
      <c r="F3" s="46" t="s">
        <v>108</v>
      </c>
      <c r="G3" s="46" t="s">
        <v>109</v>
      </c>
      <c r="H3" s="46" t="s">
        <v>110</v>
      </c>
      <c r="I3" s="127"/>
      <c r="J3" s="60"/>
    </row>
    <row r="4" spans="1:10" x14ac:dyDescent="0.25">
      <c r="A4" s="28">
        <v>1</v>
      </c>
      <c r="B4" s="61" t="s">
        <v>43</v>
      </c>
      <c r="C4" s="20">
        <v>2904.85861312</v>
      </c>
      <c r="D4" s="20">
        <v>2734.01250304</v>
      </c>
      <c r="E4" s="20" t="s">
        <v>83</v>
      </c>
      <c r="F4" s="20">
        <v>2015.1103565445501</v>
      </c>
      <c r="G4" s="20">
        <v>1718.52205782537</v>
      </c>
      <c r="H4" s="20" t="s">
        <v>83</v>
      </c>
      <c r="I4" s="29">
        <f>(C4/F4-1)*100</f>
        <v>44.153822825920216</v>
      </c>
      <c r="J4" s="57">
        <v>7703381419</v>
      </c>
    </row>
    <row r="5" spans="1:10" x14ac:dyDescent="0.25">
      <c r="A5" s="28">
        <v>2</v>
      </c>
      <c r="B5" s="61" t="s">
        <v>17</v>
      </c>
      <c r="C5" s="20" t="e">
        <f>VLOOKUP(B5,#REF!,10,FALSE)/1000</f>
        <v>#REF!</v>
      </c>
      <c r="D5" s="20" t="e">
        <f>VLOOKUP(B5,#REF!,14,FALSE)/1000</f>
        <v>#REF!</v>
      </c>
      <c r="E5" s="20" t="e">
        <f>VLOOKUP(B5,#REF!,17,FALSE)/1000</f>
        <v>#REF!</v>
      </c>
      <c r="F5" s="20" t="e">
        <f>VLOOKUP(B5,#REF!,8,FALSE)/1000</f>
        <v>#REF!</v>
      </c>
      <c r="G5" s="20" t="e">
        <f>VLOOKUP(B5,#REF!,12,FALSE)/1000</f>
        <v>#REF!</v>
      </c>
      <c r="H5" s="20" t="e">
        <f>VLOOKUP(B5,#REF!,15,FALSE)/1000</f>
        <v>#REF!</v>
      </c>
      <c r="I5" s="29" t="e">
        <f t="shared" ref="I5:I48" si="0">(C5/F5-1)*100</f>
        <v>#REF!</v>
      </c>
      <c r="J5" s="57">
        <v>2310981029</v>
      </c>
    </row>
    <row r="6" spans="1:10" x14ac:dyDescent="0.25">
      <c r="A6" s="28">
        <v>3</v>
      </c>
      <c r="B6" s="61" t="s">
        <v>18</v>
      </c>
      <c r="C6" s="20" t="e">
        <f>VLOOKUP(B6,#REF!,10,FALSE)/1000</f>
        <v>#REF!</v>
      </c>
      <c r="D6" s="20" t="e">
        <f>VLOOKUP(B6,#REF!,14,FALSE)/1000</f>
        <v>#REF!</v>
      </c>
      <c r="E6" s="20" t="e">
        <f>VLOOKUP(B6,#REF!,17,FALSE)/1000</f>
        <v>#REF!</v>
      </c>
      <c r="F6" s="20" t="e">
        <f>VLOOKUP(B6,#REF!,8,FALSE)/1000</f>
        <v>#REF!</v>
      </c>
      <c r="G6" s="20" t="e">
        <f>VLOOKUP(B6,#REF!,12,FALSE)/1000</f>
        <v>#REF!</v>
      </c>
      <c r="H6" s="20" t="e">
        <f>VLOOKUP(B6,#REF!,15,FALSE)/1000</f>
        <v>#REF!</v>
      </c>
      <c r="I6" s="29" t="e">
        <f t="shared" si="0"/>
        <v>#REF!</v>
      </c>
      <c r="J6" s="57">
        <v>9102023109</v>
      </c>
    </row>
    <row r="7" spans="1:10" x14ac:dyDescent="0.25">
      <c r="A7" s="28">
        <v>4</v>
      </c>
      <c r="B7" s="61" t="s">
        <v>30</v>
      </c>
      <c r="C7" s="20" t="e">
        <f>VLOOKUP(B7,#REF!,10,FALSE)/1000</f>
        <v>#REF!</v>
      </c>
      <c r="D7" s="20" t="e">
        <f>VLOOKUP(B7,#REF!,14,FALSE)/1000</f>
        <v>#REF!</v>
      </c>
      <c r="E7" s="20" t="e">
        <f>VLOOKUP(B7,#REF!,17,FALSE)/1000</f>
        <v>#REF!</v>
      </c>
      <c r="F7" s="20" t="e">
        <f>VLOOKUP(B7,#REF!,8,FALSE)/1000</f>
        <v>#REF!</v>
      </c>
      <c r="G7" s="20" t="e">
        <f>VLOOKUP(B7,#REF!,12,FALSE)/1000</f>
        <v>#REF!</v>
      </c>
      <c r="H7" s="20" t="e">
        <f>VLOOKUP(B7,#REF!,15,FALSE)/1000</f>
        <v>#REF!</v>
      </c>
      <c r="I7" s="29" t="e">
        <f t="shared" si="0"/>
        <v>#REF!</v>
      </c>
      <c r="J7" s="57">
        <v>6671118019</v>
      </c>
    </row>
    <row r="8" spans="1:10" x14ac:dyDescent="0.25">
      <c r="A8" s="28">
        <v>5</v>
      </c>
      <c r="B8" s="61" t="s">
        <v>34</v>
      </c>
      <c r="C8" s="20" t="e">
        <f>VLOOKUP(B8,#REF!,10,FALSE)/1000</f>
        <v>#REF!</v>
      </c>
      <c r="D8" s="20" t="e">
        <f>VLOOKUP(B8,#REF!,14,FALSE)/1000</f>
        <v>#REF!</v>
      </c>
      <c r="E8" s="20" t="e">
        <f>VLOOKUP(B8,#REF!,17,FALSE)/1000</f>
        <v>#REF!</v>
      </c>
      <c r="F8" s="20" t="e">
        <f>VLOOKUP(B8,#REF!,8,FALSE)/1000</f>
        <v>#REF!</v>
      </c>
      <c r="G8" s="20" t="e">
        <f>VLOOKUP(B8,#REF!,12,FALSE)/1000</f>
        <v>#REF!</v>
      </c>
      <c r="H8" s="20" t="e">
        <f>VLOOKUP(B8,#REF!,15,FALSE)/1000</f>
        <v>#REF!</v>
      </c>
      <c r="I8" s="29" t="e">
        <f t="shared" si="0"/>
        <v>#REF!</v>
      </c>
      <c r="J8" s="57">
        <v>1655259599</v>
      </c>
    </row>
    <row r="9" spans="1:10" x14ac:dyDescent="0.25">
      <c r="A9" s="28">
        <v>6</v>
      </c>
      <c r="B9" s="61" t="s">
        <v>27</v>
      </c>
      <c r="C9" s="20" t="e">
        <f>VLOOKUP(B9,#REF!,10,FALSE)/1000</f>
        <v>#REF!</v>
      </c>
      <c r="D9" s="20" t="e">
        <f>VLOOKUP(B9,#REF!,14,FALSE)/1000</f>
        <v>#REF!</v>
      </c>
      <c r="E9" s="20" t="e">
        <f>VLOOKUP(B9,#REF!,17,FALSE)/1000</f>
        <v>#REF!</v>
      </c>
      <c r="F9" s="20" t="e">
        <f>VLOOKUP(B9,#REF!,8,FALSE)/1000</f>
        <v>#REF!</v>
      </c>
      <c r="G9" s="20" t="e">
        <f>VLOOKUP(B9,#REF!,12,FALSE)/1000</f>
        <v>#REF!</v>
      </c>
      <c r="H9" s="20" t="e">
        <f>VLOOKUP(B9,#REF!,15,FALSE)/1000</f>
        <v>#REF!</v>
      </c>
      <c r="I9" s="29" t="e">
        <f t="shared" si="0"/>
        <v>#REF!</v>
      </c>
      <c r="J9" s="57">
        <v>6164072742</v>
      </c>
    </row>
    <row r="10" spans="1:10" x14ac:dyDescent="0.25">
      <c r="A10" s="28">
        <v>7</v>
      </c>
      <c r="B10" s="61" t="s">
        <v>35</v>
      </c>
      <c r="C10" s="20" t="e">
        <f>VLOOKUP(B10,#REF!,10,FALSE)/1000</f>
        <v>#REF!</v>
      </c>
      <c r="D10" s="20" t="e">
        <f>VLOOKUP(B10,#REF!,14,FALSE)/1000</f>
        <v>#REF!</v>
      </c>
      <c r="E10" s="20" t="e">
        <f>VLOOKUP(B10,#REF!,17,FALSE)/1000</f>
        <v>#REF!</v>
      </c>
      <c r="F10" s="20" t="e">
        <f>VLOOKUP(B10,#REF!,8,FALSE)/1000</f>
        <v>#REF!</v>
      </c>
      <c r="G10" s="20" t="e">
        <f>VLOOKUP(B10,#REF!,12,FALSE)/1000</f>
        <v>#REF!</v>
      </c>
      <c r="H10" s="20" t="e">
        <f>VLOOKUP(B10,#REF!,15,FALSE)/1000</f>
        <v>#REF!</v>
      </c>
      <c r="I10" s="29" t="e">
        <f t="shared" si="0"/>
        <v>#REF!</v>
      </c>
      <c r="J10" s="57">
        <v>1831045838</v>
      </c>
    </row>
    <row r="11" spans="1:10" x14ac:dyDescent="0.25">
      <c r="A11" s="28">
        <v>8</v>
      </c>
      <c r="B11" s="61" t="s">
        <v>38</v>
      </c>
      <c r="C11" s="20" t="e">
        <f>VLOOKUP(B11,#REF!,10,FALSE)/1000</f>
        <v>#REF!</v>
      </c>
      <c r="D11" s="20" t="e">
        <f>VLOOKUP(B11,#REF!,14,FALSE)/1000</f>
        <v>#REF!</v>
      </c>
      <c r="E11" s="20" t="e">
        <f>VLOOKUP(B11,#REF!,17,FALSE)/1000</f>
        <v>#REF!</v>
      </c>
      <c r="F11" s="20" t="e">
        <f>VLOOKUP(B11,#REF!,8,FALSE)/1000</f>
        <v>#REF!</v>
      </c>
      <c r="G11" s="20" t="e">
        <f>VLOOKUP(B11,#REF!,12,FALSE)/1000</f>
        <v>#REF!</v>
      </c>
      <c r="H11" s="20" t="e">
        <f>VLOOKUP(B11,#REF!,15,FALSE)/1000</f>
        <v>#REF!</v>
      </c>
      <c r="I11" s="29" t="e">
        <f t="shared" si="0"/>
        <v>#REF!</v>
      </c>
      <c r="J11" s="57">
        <v>2130058291</v>
      </c>
    </row>
    <row r="12" spans="1:10" x14ac:dyDescent="0.25">
      <c r="A12" s="28">
        <v>9</v>
      </c>
      <c r="B12" s="61" t="s">
        <v>29</v>
      </c>
      <c r="C12" s="20" t="e">
        <f>VLOOKUP(B12,#REF!,10,FALSE)/1000</f>
        <v>#REF!</v>
      </c>
      <c r="D12" s="20" t="e">
        <f>VLOOKUP(B12,#REF!,14,FALSE)/1000</f>
        <v>#REF!</v>
      </c>
      <c r="E12" s="20" t="e">
        <f>VLOOKUP(B12,#REF!,17,FALSE)/1000</f>
        <v>#REF!</v>
      </c>
      <c r="F12" s="20" t="e">
        <f>VLOOKUP(B12,#REF!,8,FALSE)/1000</f>
        <v>#REF!</v>
      </c>
      <c r="G12" s="20" t="e">
        <f>VLOOKUP(B12,#REF!,12,FALSE)/1000</f>
        <v>#REF!</v>
      </c>
      <c r="H12" s="20" t="e">
        <f>VLOOKUP(B12,#REF!,15,FALSE)/1000</f>
        <v>#REF!</v>
      </c>
      <c r="I12" s="29" t="e">
        <f t="shared" si="0"/>
        <v>#REF!</v>
      </c>
      <c r="J12" s="57">
        <v>1435296482</v>
      </c>
    </row>
    <row r="13" spans="1:10" x14ac:dyDescent="0.25">
      <c r="A13" s="28">
        <v>10</v>
      </c>
      <c r="B13" s="61" t="s">
        <v>39</v>
      </c>
      <c r="C13" s="20" t="e">
        <f>VLOOKUP(B13,#REF!,10,FALSE)/1000</f>
        <v>#REF!</v>
      </c>
      <c r="D13" s="20" t="e">
        <f>VLOOKUP(B13,#REF!,14,FALSE)/1000</f>
        <v>#REF!</v>
      </c>
      <c r="E13" s="20" t="e">
        <f>VLOOKUP(B13,#REF!,17,FALSE)/1000</f>
        <v>#REF!</v>
      </c>
      <c r="F13" s="20" t="e">
        <f>VLOOKUP(B13,#REF!,8,FALSE)/1000</f>
        <v>#REF!</v>
      </c>
      <c r="G13" s="20" t="e">
        <f>VLOOKUP(B13,#REF!,12,FALSE)/1000</f>
        <v>#REF!</v>
      </c>
      <c r="H13" s="20" t="e">
        <f>VLOOKUP(B13,#REF!,15,FALSE)/1000</f>
        <v>#REF!</v>
      </c>
      <c r="I13" s="29" t="e">
        <f t="shared" si="0"/>
        <v>#REF!</v>
      </c>
      <c r="J13" s="57">
        <v>8601042850</v>
      </c>
    </row>
    <row r="14" spans="1:10" x14ac:dyDescent="0.25">
      <c r="A14" s="28">
        <v>11</v>
      </c>
      <c r="B14" s="61" t="s">
        <v>32</v>
      </c>
      <c r="C14" s="20" t="e">
        <f>VLOOKUP(B14,#REF!,10,FALSE)/1000</f>
        <v>#REF!</v>
      </c>
      <c r="D14" s="20" t="e">
        <f>VLOOKUP(B14,#REF!,14,FALSE)/1000</f>
        <v>#REF!</v>
      </c>
      <c r="E14" s="20" t="e">
        <f>VLOOKUP(B14,#REF!,17,FALSE)/1000</f>
        <v>#REF!</v>
      </c>
      <c r="F14" s="20" t="e">
        <f>VLOOKUP(B14,#REF!,8,FALSE)/1000</f>
        <v>#REF!</v>
      </c>
      <c r="G14" s="20" t="e">
        <f>VLOOKUP(B14,#REF!,12,FALSE)/1000</f>
        <v>#REF!</v>
      </c>
      <c r="H14" s="20" t="e">
        <f>VLOOKUP(B14,#REF!,15,FALSE)/1000</f>
        <v>#REF!</v>
      </c>
      <c r="I14" s="29" t="e">
        <f t="shared" si="0"/>
        <v>#REF!</v>
      </c>
      <c r="J14" s="57">
        <v>2634091033</v>
      </c>
    </row>
    <row r="15" spans="1:10" x14ac:dyDescent="0.25">
      <c r="A15" s="28">
        <v>12</v>
      </c>
      <c r="B15" s="61" t="s">
        <v>24</v>
      </c>
      <c r="C15" s="20" t="e">
        <f>VLOOKUP(B15,#REF!,10,FALSE)/1000</f>
        <v>#REF!</v>
      </c>
      <c r="D15" s="20" t="e">
        <f>VLOOKUP(B15,#REF!,14,FALSE)/1000</f>
        <v>#REF!</v>
      </c>
      <c r="E15" s="20" t="e">
        <f>VLOOKUP(B15,#REF!,17,FALSE)/1000</f>
        <v>#REF!</v>
      </c>
      <c r="F15" s="20" t="e">
        <f>VLOOKUP(B15,#REF!,8,FALSE)/1000</f>
        <v>#REF!</v>
      </c>
      <c r="G15" s="20" t="e">
        <f>VLOOKUP(B15,#REF!,12,FALSE)/1000</f>
        <v>#REF!</v>
      </c>
      <c r="H15" s="20" t="e">
        <f>VLOOKUP(B15,#REF!,15,FALSE)/1000</f>
        <v>#REF!</v>
      </c>
      <c r="I15" s="29" t="e">
        <f t="shared" si="0"/>
        <v>#REF!</v>
      </c>
      <c r="J15" s="57">
        <v>5406570716</v>
      </c>
    </row>
    <row r="16" spans="1:10" x14ac:dyDescent="0.25">
      <c r="A16" s="28">
        <v>13</v>
      </c>
      <c r="B16" s="61" t="s">
        <v>16</v>
      </c>
      <c r="C16" s="20" t="e">
        <f>VLOOKUP(B16,#REF!,10,FALSE)/1000</f>
        <v>#REF!</v>
      </c>
      <c r="D16" s="20" t="e">
        <f>VLOOKUP(B16,#REF!,14,FALSE)/1000</f>
        <v>#REF!</v>
      </c>
      <c r="E16" s="20" t="e">
        <f>VLOOKUP(B16,#REF!,17,FALSE)/1000</f>
        <v>#REF!</v>
      </c>
      <c r="F16" s="20" t="e">
        <f>VLOOKUP(B16,#REF!,8,FALSE)/1000</f>
        <v>#REF!</v>
      </c>
      <c r="G16" s="20" t="e">
        <f>VLOOKUP(B16,#REF!,12,FALSE)/1000</f>
        <v>#REF!</v>
      </c>
      <c r="H16" s="20" t="e">
        <f>VLOOKUP(B16,#REF!,15,FALSE)/1000</f>
        <v>#REF!</v>
      </c>
      <c r="I16" s="29" t="e">
        <f t="shared" si="0"/>
        <v>#REF!</v>
      </c>
      <c r="J16" s="57">
        <v>4345045088</v>
      </c>
    </row>
    <row r="17" spans="1:18" x14ac:dyDescent="0.25">
      <c r="A17" s="28">
        <v>14</v>
      </c>
      <c r="B17" s="61" t="s">
        <v>23</v>
      </c>
      <c r="C17" s="20" t="e">
        <f>VLOOKUP(B17,#REF!,10,FALSE)/1000</f>
        <v>#REF!</v>
      </c>
      <c r="D17" s="20" t="e">
        <f>VLOOKUP(B17,#REF!,14,FALSE)/1000</f>
        <v>#REF!</v>
      </c>
      <c r="E17" s="20" t="e">
        <f>VLOOKUP(B17,#REF!,17,FALSE)/1000</f>
        <v>#REF!</v>
      </c>
      <c r="F17" s="20" t="e">
        <f>VLOOKUP(B17,#REF!,8,FALSE)/1000</f>
        <v>#REF!</v>
      </c>
      <c r="G17" s="20" t="e">
        <f>VLOOKUP(B17,#REF!,12,FALSE)/1000</f>
        <v>#REF!</v>
      </c>
      <c r="H17" s="20" t="e">
        <f>VLOOKUP(B17,#REF!,15,FALSE)/1000</f>
        <v>#REF!</v>
      </c>
      <c r="I17" s="29" t="e">
        <f t="shared" si="0"/>
        <v>#REF!</v>
      </c>
      <c r="J17" s="57">
        <v>5321059541</v>
      </c>
    </row>
    <row r="18" spans="1:18" x14ac:dyDescent="0.25">
      <c r="A18" s="28">
        <v>15</v>
      </c>
      <c r="B18" s="61" t="s">
        <v>5</v>
      </c>
      <c r="C18" s="20" t="e">
        <f>VLOOKUP(B18,#REF!,10,FALSE)/1000</f>
        <v>#REF!</v>
      </c>
      <c r="D18" s="20" t="e">
        <f>VLOOKUP(B18,#REF!,14,FALSE)/1000</f>
        <v>#REF!</v>
      </c>
      <c r="E18" s="20" t="e">
        <f>VLOOKUP(B18,#REF!,17,FALSE)/1000</f>
        <v>#REF!</v>
      </c>
      <c r="F18" s="20" t="e">
        <f>VLOOKUP(B18,#REF!,8,FALSE)/1000</f>
        <v>#REF!</v>
      </c>
      <c r="G18" s="20" t="e">
        <f>VLOOKUP(B18,#REF!,12,FALSE)/1000</f>
        <v>#REF!</v>
      </c>
      <c r="H18" s="20" t="e">
        <f>VLOOKUP(B18,#REF!,15,FALSE)/1000</f>
        <v>#REF!</v>
      </c>
      <c r="I18" s="29" t="e">
        <f t="shared" si="0"/>
        <v>#REF!</v>
      </c>
      <c r="J18" s="57">
        <v>2221171632</v>
      </c>
    </row>
    <row r="19" spans="1:18" x14ac:dyDescent="0.25">
      <c r="A19" s="28">
        <v>16</v>
      </c>
      <c r="B19" s="61" t="s">
        <v>22</v>
      </c>
      <c r="C19" s="20" t="e">
        <f>VLOOKUP(B19,#REF!,10,FALSE)/1000</f>
        <v>#REF!</v>
      </c>
      <c r="D19" s="20" t="e">
        <f>VLOOKUP(B19,#REF!,14,FALSE)/1000</f>
        <v>#REF!</v>
      </c>
      <c r="E19" s="20" t="e">
        <f>VLOOKUP(B19,#REF!,17,FALSE)/1000</f>
        <v>#REF!</v>
      </c>
      <c r="F19" s="20" t="e">
        <f>VLOOKUP(B19,#REF!,8,FALSE)/1000</f>
        <v>#REF!</v>
      </c>
      <c r="G19" s="20" t="e">
        <f>VLOOKUP(B19,#REF!,12,FALSE)/1000</f>
        <v>#REF!</v>
      </c>
      <c r="H19" s="20" t="e">
        <f>VLOOKUP(B19,#REF!,15,FALSE)/1000</f>
        <v>#REF!</v>
      </c>
      <c r="I19" s="29" t="e">
        <f t="shared" si="0"/>
        <v>#REF!</v>
      </c>
      <c r="J19" s="57" t="s">
        <v>135</v>
      </c>
    </row>
    <row r="20" spans="1:18" x14ac:dyDescent="0.25">
      <c r="A20" s="28">
        <v>17</v>
      </c>
      <c r="B20" s="61" t="s">
        <v>10</v>
      </c>
      <c r="C20" s="20" t="e">
        <f>VLOOKUP(B20,#REF!,10,FALSE)/1000</f>
        <v>#REF!</v>
      </c>
      <c r="D20" s="20" t="e">
        <f>VLOOKUP(B20,#REF!,14,FALSE)/1000</f>
        <v>#REF!</v>
      </c>
      <c r="E20" s="20" t="e">
        <f>VLOOKUP(B20,#REF!,17,FALSE)/1000</f>
        <v>#REF!</v>
      </c>
      <c r="F20" s="20" t="e">
        <f>VLOOKUP(B20,#REF!,8,FALSE)/1000</f>
        <v>#REF!</v>
      </c>
      <c r="G20" s="20" t="e">
        <f>VLOOKUP(B20,#REF!,12,FALSE)/1000</f>
        <v>#REF!</v>
      </c>
      <c r="H20" s="20" t="e">
        <f>VLOOKUP(B20,#REF!,15,FALSE)/1000</f>
        <v>#REF!</v>
      </c>
      <c r="I20" s="29" t="e">
        <f t="shared" si="0"/>
        <v>#REF!</v>
      </c>
      <c r="J20" s="57">
        <v>3525251257</v>
      </c>
    </row>
    <row r="21" spans="1:18" x14ac:dyDescent="0.25">
      <c r="A21" s="28">
        <v>18</v>
      </c>
      <c r="B21" s="61" t="s">
        <v>13</v>
      </c>
      <c r="C21" s="20" t="e">
        <f>VLOOKUP(B21,#REF!,10,FALSE)/1000</f>
        <v>#REF!</v>
      </c>
      <c r="D21" s="20" t="e">
        <f>VLOOKUP(B21,#REF!,14,FALSE)/1000</f>
        <v>#REF!</v>
      </c>
      <c r="E21" s="20" t="e">
        <f>VLOOKUP(B21,#REF!,17,FALSE)/1000</f>
        <v>#REF!</v>
      </c>
      <c r="F21" s="20" t="e">
        <f>VLOOKUP(B21,#REF!,8,FALSE)/1000</f>
        <v>#REF!</v>
      </c>
      <c r="G21" s="20" t="e">
        <f>VLOOKUP(B21,#REF!,12,FALSE)/1000</f>
        <v>#REF!</v>
      </c>
      <c r="H21" s="20" t="e">
        <f>VLOOKUP(B21,#REF!,15,FALSE)/1000</f>
        <v>#REF!</v>
      </c>
      <c r="I21" s="29" t="e">
        <f t="shared" si="0"/>
        <v>#REF!</v>
      </c>
      <c r="J21" s="57">
        <v>3801990027</v>
      </c>
    </row>
    <row r="22" spans="1:18" s="36" customFormat="1" x14ac:dyDescent="0.25">
      <c r="A22" s="65">
        <v>19</v>
      </c>
      <c r="B22" s="63" t="s">
        <v>7</v>
      </c>
      <c r="C22" s="32" t="e">
        <f>VLOOKUP(B22,#REF!,10,FALSE)/1000</f>
        <v>#REF!</v>
      </c>
      <c r="D22" s="32" t="e">
        <f>VLOOKUP(B22,#REF!,14,FALSE)/1000</f>
        <v>#REF!</v>
      </c>
      <c r="E22" s="32" t="e">
        <f>VLOOKUP(B22,#REF!,17,FALSE)/1000</f>
        <v>#REF!</v>
      </c>
      <c r="F22" s="32" t="e">
        <f>VLOOKUP(B22,#REF!,8,FALSE)/1000</f>
        <v>#REF!</v>
      </c>
      <c r="G22" s="32" t="e">
        <f>VLOOKUP(B22,#REF!,12,FALSE)/1000</f>
        <v>#REF!</v>
      </c>
      <c r="H22" s="32" t="e">
        <f>VLOOKUP(B22,#REF!,15,FALSE)/1000</f>
        <v>#REF!</v>
      </c>
      <c r="I22" s="62" t="e">
        <f t="shared" si="0"/>
        <v>#REF!</v>
      </c>
      <c r="J22" s="59">
        <v>2901204067</v>
      </c>
      <c r="L22"/>
      <c r="M22"/>
      <c r="N22"/>
      <c r="O22"/>
      <c r="P22"/>
      <c r="Q22"/>
      <c r="R22"/>
    </row>
    <row r="23" spans="1:18" x14ac:dyDescent="0.25">
      <c r="A23" s="28">
        <v>20</v>
      </c>
      <c r="B23" s="61" t="s">
        <v>21</v>
      </c>
      <c r="C23" s="20" t="e">
        <f>VLOOKUP(B23,#REF!,10,FALSE)/1000</f>
        <v>#REF!</v>
      </c>
      <c r="D23" s="20" t="e">
        <f>VLOOKUP(B23,#REF!,14,FALSE)/1000</f>
        <v>#REF!</v>
      </c>
      <c r="E23" s="20" t="e">
        <f>VLOOKUP(B23,#REF!,17,FALSE)/1000</f>
        <v>#REF!</v>
      </c>
      <c r="F23" s="20" t="e">
        <f>VLOOKUP(B23,#REF!,8,FALSE)/1000</f>
        <v>#REF!</v>
      </c>
      <c r="G23" s="20" t="e">
        <f>VLOOKUP(B23,#REF!,12,FALSE)/1000</f>
        <v>#REF!</v>
      </c>
      <c r="H23" s="20" t="e">
        <f>VLOOKUP(B23,#REF!,15,FALSE)/1000</f>
        <v>#REF!</v>
      </c>
      <c r="I23" s="29" t="e">
        <f t="shared" si="0"/>
        <v>#REF!</v>
      </c>
      <c r="J23" s="57">
        <v>4824047100</v>
      </c>
    </row>
    <row r="24" spans="1:18" x14ac:dyDescent="0.25">
      <c r="A24" s="28">
        <v>21</v>
      </c>
      <c r="B24" s="61" t="s">
        <v>14</v>
      </c>
      <c r="C24" s="20" t="e">
        <f>VLOOKUP(B24,#REF!,10,FALSE)/1000</f>
        <v>#REF!</v>
      </c>
      <c r="D24" s="20" t="e">
        <f>VLOOKUP(B24,#REF!,14,FALSE)/1000</f>
        <v>#REF!</v>
      </c>
      <c r="E24" s="20" t="e">
        <f>VLOOKUP(B24,#REF!,17,FALSE)/1000</f>
        <v>#REF!</v>
      </c>
      <c r="F24" s="20" t="e">
        <f>VLOOKUP(B24,#REF!,8,FALSE)/1000</f>
        <v>#REF!</v>
      </c>
      <c r="G24" s="20" t="e">
        <f>VLOOKUP(B24,#REF!,12,FALSE)/1000</f>
        <v>#REF!</v>
      </c>
      <c r="H24" s="20" t="e">
        <f>VLOOKUP(B24,#REF!,15,FALSE)/1000</f>
        <v>#REF!</v>
      </c>
      <c r="I24" s="29" t="e">
        <f t="shared" si="0"/>
        <v>#REF!</v>
      </c>
      <c r="J24" s="57">
        <v>4101091354</v>
      </c>
    </row>
    <row r="25" spans="1:18" x14ac:dyDescent="0.25">
      <c r="A25" s="28">
        <v>22</v>
      </c>
      <c r="B25" s="61" t="s">
        <v>9</v>
      </c>
      <c r="C25" s="20" t="e">
        <f>VLOOKUP(B25,#REF!,10,FALSE)/1000</f>
        <v>#REF!</v>
      </c>
      <c r="D25" s="20" t="e">
        <f>VLOOKUP(B25,#REF!,14,FALSE)/1000</f>
        <v>#REF!</v>
      </c>
      <c r="E25" s="20" t="e">
        <f>VLOOKUP(B25,#REF!,17,FALSE)/1000</f>
        <v>#REF!</v>
      </c>
      <c r="F25" s="20" t="e">
        <f>VLOOKUP(B25,#REF!,8,FALSE)/1000</f>
        <v>#REF!</v>
      </c>
      <c r="G25" s="20" t="e">
        <f>VLOOKUP(B25,#REF!,12,FALSE)/1000</f>
        <v>#REF!</v>
      </c>
      <c r="H25" s="20" t="e">
        <f>VLOOKUP(B25,#REF!,15,FALSE)/1000</f>
        <v>#REF!</v>
      </c>
      <c r="I25" s="29" t="e">
        <f t="shared" si="0"/>
        <v>#REF!</v>
      </c>
      <c r="J25" s="57">
        <v>275066729</v>
      </c>
    </row>
    <row r="26" spans="1:18" x14ac:dyDescent="0.25">
      <c r="A26" s="28">
        <v>23</v>
      </c>
      <c r="B26" s="61" t="s">
        <v>15</v>
      </c>
      <c r="C26" s="20" t="e">
        <f>VLOOKUP(B26,#REF!,10,FALSE)/1000</f>
        <v>#REF!</v>
      </c>
      <c r="D26" s="20" t="e">
        <f>VLOOKUP(B26,#REF!,14,FALSE)/1000</f>
        <v>#REF!</v>
      </c>
      <c r="E26" s="20" t="e">
        <f>VLOOKUP(B26,#REF!,17,FALSE)/1000</f>
        <v>#REF!</v>
      </c>
      <c r="F26" s="20" t="e">
        <f>VLOOKUP(B26,#REF!,8,FALSE)/1000</f>
        <v>#REF!</v>
      </c>
      <c r="G26" s="20" t="e">
        <f>VLOOKUP(B26,#REF!,12,FALSE)/1000</f>
        <v>#REF!</v>
      </c>
      <c r="H26" s="20" t="e">
        <f>VLOOKUP(B26,#REF!,15,FALSE)/1000</f>
        <v>#REF!</v>
      </c>
      <c r="I26" s="29" t="e">
        <f t="shared" si="0"/>
        <v>#REF!</v>
      </c>
      <c r="J26" s="57">
        <v>4207043015</v>
      </c>
    </row>
    <row r="27" spans="1:18" x14ac:dyDescent="0.25">
      <c r="A27" s="28">
        <v>24</v>
      </c>
      <c r="B27" s="61" t="s">
        <v>37</v>
      </c>
      <c r="C27" s="20" t="e">
        <f>VLOOKUP(B27,#REF!,10,FALSE)/1000</f>
        <v>#REF!</v>
      </c>
      <c r="D27" s="20" t="e">
        <f>VLOOKUP(B27,#REF!,14,FALSE)/1000</f>
        <v>#REF!</v>
      </c>
      <c r="E27" s="20" t="e">
        <f>VLOOKUP(B27,#REF!,17,FALSE)/1000</f>
        <v>#REF!</v>
      </c>
      <c r="F27" s="20" t="e">
        <f>VLOOKUP(B27,#REF!,8,FALSE)/1000</f>
        <v>#REF!</v>
      </c>
      <c r="G27" s="20" t="e">
        <f>VLOOKUP(B27,#REF!,12,FALSE)/1000</f>
        <v>#REF!</v>
      </c>
      <c r="H27" s="20" t="e">
        <f>VLOOKUP(B27,#REF!,15,FALSE)/1000</f>
        <v>#REF!</v>
      </c>
      <c r="I27" s="29" t="e">
        <f t="shared" si="0"/>
        <v>#REF!</v>
      </c>
      <c r="J27" s="57">
        <v>2721052016</v>
      </c>
    </row>
    <row r="28" spans="1:18" x14ac:dyDescent="0.25">
      <c r="A28" s="28">
        <v>25</v>
      </c>
      <c r="B28" s="61" t="s">
        <v>25</v>
      </c>
      <c r="C28" s="20" t="e">
        <f>VLOOKUP(B28,#REF!,10,FALSE)/1000</f>
        <v>#REF!</v>
      </c>
      <c r="D28" s="20" t="e">
        <f>VLOOKUP(B28,#REF!,14,FALSE)/1000</f>
        <v>#REF!</v>
      </c>
      <c r="E28" s="20" t="e">
        <f>VLOOKUP(B28,#REF!,17,FALSE)/1000</f>
        <v>#REF!</v>
      </c>
      <c r="F28" s="20" t="e">
        <f>VLOOKUP(B28,#REF!,8,FALSE)/1000</f>
        <v>#REF!</v>
      </c>
      <c r="G28" s="20" t="e">
        <f>VLOOKUP(B28,#REF!,12,FALSE)/1000</f>
        <v>#REF!</v>
      </c>
      <c r="H28" s="20" t="e">
        <f>VLOOKUP(B28,#REF!,15,FALSE)/1000</f>
        <v>#REF!</v>
      </c>
      <c r="I28" s="29" t="e">
        <f t="shared" si="0"/>
        <v>#REF!</v>
      </c>
      <c r="J28" s="57">
        <v>5753990187</v>
      </c>
    </row>
    <row r="29" spans="1:18" x14ac:dyDescent="0.25">
      <c r="A29" s="28">
        <v>26</v>
      </c>
      <c r="B29" s="61" t="s">
        <v>26</v>
      </c>
      <c r="C29" s="20" t="e">
        <f>VLOOKUP(B29,#REF!,10,FALSE)/1000</f>
        <v>#REF!</v>
      </c>
      <c r="D29" s="20" t="e">
        <f>VLOOKUP(B29,#REF!,14,FALSE)/1000</f>
        <v>#REF!</v>
      </c>
      <c r="E29" s="20" t="e">
        <f>VLOOKUP(B29,#REF!,17,FALSE)/1000</f>
        <v>#REF!</v>
      </c>
      <c r="F29" s="20" t="e">
        <f>VLOOKUP(B29,#REF!,8,FALSE)/1000</f>
        <v>#REF!</v>
      </c>
      <c r="G29" s="20" t="e">
        <f>VLOOKUP(B29,#REF!,12,FALSE)/1000</f>
        <v>#REF!</v>
      </c>
      <c r="H29" s="20" t="e">
        <f>VLOOKUP(B29,#REF!,15,FALSE)/1000</f>
        <v>#REF!</v>
      </c>
      <c r="I29" s="29" t="e">
        <f t="shared" si="0"/>
        <v>#REF!</v>
      </c>
      <c r="J29" s="57">
        <v>5835073174</v>
      </c>
    </row>
    <row r="30" spans="1:18" x14ac:dyDescent="0.25">
      <c r="A30" s="28">
        <v>27</v>
      </c>
      <c r="B30" s="61" t="s">
        <v>41</v>
      </c>
      <c r="C30" s="20" t="e">
        <f>VLOOKUP(B30,#REF!,10,FALSE)/1000</f>
        <v>#REF!</v>
      </c>
      <c r="D30" s="20" t="e">
        <f>VLOOKUP(B30,#REF!,14,FALSE)/1000</f>
        <v>#REF!</v>
      </c>
      <c r="E30" s="20" t="e">
        <f>VLOOKUP(B30,#REF!,17,FALSE)/1000</f>
        <v>#REF!</v>
      </c>
      <c r="F30" s="20" t="e">
        <f>VLOOKUP(B30,#REF!,8,FALSE)/1000</f>
        <v>#REF!</v>
      </c>
      <c r="G30" s="20" t="e">
        <f>VLOOKUP(B30,#REF!,12,FALSE)/1000</f>
        <v>#REF!</v>
      </c>
      <c r="H30" s="20" t="e">
        <f>VLOOKUP(B30,#REF!,15,FALSE)/1000</f>
        <v>#REF!</v>
      </c>
      <c r="I30" s="29" t="e">
        <f t="shared" si="0"/>
        <v>#REF!</v>
      </c>
      <c r="J30" s="57">
        <v>7604192192</v>
      </c>
    </row>
    <row r="31" spans="1:18" x14ac:dyDescent="0.25">
      <c r="A31" s="28">
        <v>28</v>
      </c>
      <c r="B31" s="61" t="s">
        <v>8</v>
      </c>
      <c r="C31" s="20" t="e">
        <f>VLOOKUP(B31,#REF!,10,FALSE)/1000</f>
        <v>#REF!</v>
      </c>
      <c r="D31" s="20" t="e">
        <f>VLOOKUP(B31,#REF!,14,FALSE)/1000</f>
        <v>#REF!</v>
      </c>
      <c r="E31" s="20" t="e">
        <f>VLOOKUP(B31,#REF!,17,FALSE)/1000</f>
        <v>#REF!</v>
      </c>
      <c r="F31" s="20" t="e">
        <f>VLOOKUP(B31,#REF!,8,FALSE)/1000</f>
        <v>#REF!</v>
      </c>
      <c r="G31" s="20" t="e">
        <f>VLOOKUP(B31,#REF!,12,FALSE)/1000</f>
        <v>#REF!</v>
      </c>
      <c r="H31" s="20" t="e">
        <f>VLOOKUP(B31,#REF!,15,FALSE)/1000</f>
        <v>#REF!</v>
      </c>
      <c r="I31" s="29" t="e">
        <f t="shared" si="0"/>
        <v>#REF!</v>
      </c>
      <c r="J31" s="57">
        <v>3015028318</v>
      </c>
    </row>
    <row r="32" spans="1:18" s="36" customFormat="1" x14ac:dyDescent="0.25">
      <c r="A32" s="65">
        <v>29</v>
      </c>
      <c r="B32" s="63" t="s">
        <v>28</v>
      </c>
      <c r="C32" s="32" t="e">
        <f>VLOOKUP(B32,#REF!,10,FALSE)/1000</f>
        <v>#REF!</v>
      </c>
      <c r="D32" s="32" t="e">
        <f>VLOOKUP(B32,#REF!,14,FALSE)/1000</f>
        <v>#REF!</v>
      </c>
      <c r="E32" s="32" t="e">
        <f>VLOOKUP(B32,#REF!,17,FALSE)/1000</f>
        <v>#REF!</v>
      </c>
      <c r="F32" s="32" t="e">
        <f>VLOOKUP(B32,#REF!,8,FALSE)/1000</f>
        <v>#REF!</v>
      </c>
      <c r="G32" s="32" t="e">
        <f>VLOOKUP(B32,#REF!,12,FALSE)/1000</f>
        <v>#REF!</v>
      </c>
      <c r="H32" s="32" t="e">
        <f>VLOOKUP(B32,#REF!,15,FALSE)/1000</f>
        <v>#REF!</v>
      </c>
      <c r="I32" s="62" t="e">
        <f t="shared" si="0"/>
        <v>#REF!</v>
      </c>
      <c r="J32" s="59">
        <v>6450939546</v>
      </c>
      <c r="L32"/>
      <c r="M32"/>
      <c r="N32"/>
      <c r="O32"/>
      <c r="P32"/>
      <c r="Q32"/>
      <c r="R32"/>
    </row>
    <row r="33" spans="1:18" x14ac:dyDescent="0.25">
      <c r="A33" s="28">
        <v>30</v>
      </c>
      <c r="B33" s="61" t="s">
        <v>20</v>
      </c>
      <c r="C33" s="20" t="e">
        <f>VLOOKUP(B33,#REF!,10,FALSE)/1000</f>
        <v>#REF!</v>
      </c>
      <c r="D33" s="20" t="e">
        <f>VLOOKUP(B33,#REF!,14,FALSE)/1000</f>
        <v>#REF!</v>
      </c>
      <c r="E33" s="20" t="e">
        <f>VLOOKUP(B33,#REF!,17,FALSE)/1000</f>
        <v>#REF!</v>
      </c>
      <c r="F33" s="20" t="e">
        <f>VLOOKUP(B33,#REF!,8,FALSE)/1000</f>
        <v>#REF!</v>
      </c>
      <c r="G33" s="20" t="e">
        <f>VLOOKUP(B33,#REF!,12,FALSE)/1000</f>
        <v>#REF!</v>
      </c>
      <c r="H33" s="20" t="e">
        <f>VLOOKUP(B33,#REF!,15,FALSE)/1000</f>
        <v>#REF!</v>
      </c>
      <c r="I33" s="29" t="e">
        <f t="shared" si="0"/>
        <v>#REF!</v>
      </c>
      <c r="J33" s="57">
        <v>4632066518</v>
      </c>
    </row>
    <row r="34" spans="1:18" x14ac:dyDescent="0.25">
      <c r="A34" s="28">
        <v>31</v>
      </c>
      <c r="B34" s="61" t="s">
        <v>84</v>
      </c>
      <c r="C34" s="20">
        <v>379.46904700000005</v>
      </c>
      <c r="D34" s="20">
        <v>362.83994000000001</v>
      </c>
      <c r="E34" s="20" t="s">
        <v>83</v>
      </c>
      <c r="F34" s="20">
        <v>62.057000000000002</v>
      </c>
      <c r="G34" s="20">
        <v>53.058</v>
      </c>
      <c r="H34" s="20" t="s">
        <v>83</v>
      </c>
      <c r="I34" s="29">
        <f t="shared" si="0"/>
        <v>511.48467860193057</v>
      </c>
      <c r="J34" s="57" t="s">
        <v>131</v>
      </c>
    </row>
    <row r="35" spans="1:18" s="36" customFormat="1" x14ac:dyDescent="0.25">
      <c r="A35" s="65">
        <v>32</v>
      </c>
      <c r="B35" s="63" t="s">
        <v>44</v>
      </c>
      <c r="C35" s="32">
        <v>370</v>
      </c>
      <c r="D35" s="32">
        <v>370</v>
      </c>
      <c r="E35" s="32" t="s">
        <v>83</v>
      </c>
      <c r="F35" s="32">
        <v>164</v>
      </c>
      <c r="G35" s="32">
        <v>164</v>
      </c>
      <c r="H35" s="32" t="s">
        <v>83</v>
      </c>
      <c r="I35" s="62">
        <f t="shared" si="0"/>
        <v>125.60975609756096</v>
      </c>
      <c r="J35" s="59">
        <v>7704472891</v>
      </c>
      <c r="L35"/>
      <c r="M35"/>
      <c r="N35"/>
      <c r="O35"/>
      <c r="P35"/>
      <c r="Q35"/>
      <c r="R35"/>
    </row>
    <row r="36" spans="1:18" x14ac:dyDescent="0.25">
      <c r="A36" s="28">
        <v>33</v>
      </c>
      <c r="B36" s="61" t="s">
        <v>92</v>
      </c>
      <c r="C36" s="20" t="e">
        <f>VLOOKUP(B36,#REF!,10,FALSE)/1000</f>
        <v>#REF!</v>
      </c>
      <c r="D36" s="20" t="e">
        <f>VLOOKUP(B36,#REF!,14,FALSE)/1000</f>
        <v>#REF!</v>
      </c>
      <c r="E36" s="20">
        <v>0</v>
      </c>
      <c r="F36" s="20">
        <v>0</v>
      </c>
      <c r="G36" s="20">
        <v>0</v>
      </c>
      <c r="H36" s="20">
        <v>0</v>
      </c>
      <c r="I36" s="29" t="s">
        <v>93</v>
      </c>
      <c r="J36" s="57" t="s">
        <v>136</v>
      </c>
    </row>
    <row r="37" spans="1:18" x14ac:dyDescent="0.25">
      <c r="A37" s="28">
        <v>34</v>
      </c>
      <c r="B37" s="61" t="s">
        <v>12</v>
      </c>
      <c r="C37" s="20" t="e">
        <f>VLOOKUP(B37,#REF!,10,FALSE)/1000</f>
        <v>#REF!</v>
      </c>
      <c r="D37" s="20" t="e">
        <f>VLOOKUP(B37,#REF!,14,FALSE)/1000</f>
        <v>#REF!</v>
      </c>
      <c r="E37" s="20" t="e">
        <f>VLOOKUP(B37,#REF!,17,FALSE)/1000</f>
        <v>#REF!</v>
      </c>
      <c r="F37" s="20" t="e">
        <f>VLOOKUP(B37,#REF!,8,FALSE)/1000</f>
        <v>#REF!</v>
      </c>
      <c r="G37" s="20" t="e">
        <f>VLOOKUP(B37,#REF!,12,FALSE)/1000</f>
        <v>#REF!</v>
      </c>
      <c r="H37" s="20" t="e">
        <f>VLOOKUP(B37,#REF!,15,FALSE)/1000</f>
        <v>#REF!</v>
      </c>
      <c r="I37" s="29" t="e">
        <f t="shared" si="0"/>
        <v>#REF!</v>
      </c>
      <c r="J37" s="57">
        <v>7536165141</v>
      </c>
    </row>
    <row r="38" spans="1:18" x14ac:dyDescent="0.25">
      <c r="A38" s="28">
        <v>35</v>
      </c>
      <c r="B38" s="61" t="s">
        <v>19</v>
      </c>
      <c r="C38" s="20" t="e">
        <f>VLOOKUP(B38,#REF!,10,FALSE)/1000</f>
        <v>#REF!</v>
      </c>
      <c r="D38" s="20" t="e">
        <f>VLOOKUP(B38,#REF!,14,FALSE)/1000</f>
        <v>#REF!</v>
      </c>
      <c r="E38" s="20" t="e">
        <f>VLOOKUP(B38,#REF!,17,FALSE)/1000</f>
        <v>#REF!</v>
      </c>
      <c r="F38" s="20" t="e">
        <f>VLOOKUP(B38,#REF!,8,FALSE)/1000</f>
        <v>#REF!</v>
      </c>
      <c r="G38" s="20" t="e">
        <f>VLOOKUP(B38,#REF!,12,FALSE)/1000</f>
        <v>#REF!</v>
      </c>
      <c r="H38" s="20" t="e">
        <f>VLOOKUP(B38,#REF!,15,FALSE)/1000</f>
        <v>#REF!</v>
      </c>
      <c r="I38" s="29" t="e">
        <f t="shared" si="0"/>
        <v>#REF!</v>
      </c>
      <c r="J38" s="57">
        <v>4501153372</v>
      </c>
    </row>
    <row r="39" spans="1:18" x14ac:dyDescent="0.25">
      <c r="A39" s="28">
        <v>36</v>
      </c>
      <c r="B39" s="61" t="s">
        <v>6</v>
      </c>
      <c r="C39" s="20" t="e">
        <f>VLOOKUP(B39,#REF!,10,FALSE)/1000</f>
        <v>#REF!</v>
      </c>
      <c r="D39" s="20" t="e">
        <f>VLOOKUP(B39,#REF!,14,FALSE)/1000</f>
        <v>#REF!</v>
      </c>
      <c r="E39" s="20" t="e">
        <f>VLOOKUP(B39,#REF!,17,FALSE)/1000</f>
        <v>#REF!</v>
      </c>
      <c r="F39" s="20" t="e">
        <f>VLOOKUP(B39,#REF!,8,FALSE)/1000</f>
        <v>#REF!</v>
      </c>
      <c r="G39" s="20" t="e">
        <f>VLOOKUP(B39,#REF!,12,FALSE)/1000</f>
        <v>#REF!</v>
      </c>
      <c r="H39" s="20" t="e">
        <f>VLOOKUP(B39,#REF!,15,FALSE)/1000</f>
        <v>#REF!</v>
      </c>
      <c r="I39" s="29" t="e">
        <f t="shared" si="0"/>
        <v>#REF!</v>
      </c>
      <c r="J39" s="57">
        <v>2801249882</v>
      </c>
    </row>
    <row r="40" spans="1:18" x14ac:dyDescent="0.25">
      <c r="A40" s="28">
        <v>37</v>
      </c>
      <c r="B40" s="61" t="s">
        <v>40</v>
      </c>
      <c r="C40" s="20" t="e">
        <f>VLOOKUP(B40,#REF!,10,FALSE)/1000</f>
        <v>#REF!</v>
      </c>
      <c r="D40" s="20" t="e">
        <f>VLOOKUP(B40,#REF!,14,FALSE)/1000</f>
        <v>#REF!</v>
      </c>
      <c r="E40" s="20" t="e">
        <f>VLOOKUP(B40,#REF!,17,FALSE)/1000</f>
        <v>#REF!</v>
      </c>
      <c r="F40" s="20" t="e">
        <f>VLOOKUP(B40,#REF!,8,FALSE)/1000</f>
        <v>#REF!</v>
      </c>
      <c r="G40" s="20" t="e">
        <f>VLOOKUP(B40,#REF!,12,FALSE)/1000</f>
        <v>#REF!</v>
      </c>
      <c r="H40" s="20" t="e">
        <f>VLOOKUP(B40,#REF!,15,FALSE)/1000</f>
        <v>#REF!</v>
      </c>
      <c r="I40" s="29" t="e">
        <f t="shared" si="0"/>
        <v>#REF!</v>
      </c>
      <c r="J40" s="57">
        <v>1435296482</v>
      </c>
    </row>
    <row r="41" spans="1:18" x14ac:dyDescent="0.25">
      <c r="A41" s="28">
        <v>38</v>
      </c>
      <c r="B41" s="61" t="s">
        <v>53</v>
      </c>
      <c r="C41" s="20">
        <v>114.47272835999999</v>
      </c>
      <c r="D41" s="20">
        <v>58.861543929999996</v>
      </c>
      <c r="E41" s="20" t="s">
        <v>83</v>
      </c>
      <c r="F41" s="20">
        <v>93.614999999999995</v>
      </c>
      <c r="G41" s="20">
        <v>50.533000000000001</v>
      </c>
      <c r="H41" s="20" t="s">
        <v>83</v>
      </c>
      <c r="I41" s="29">
        <f t="shared" si="0"/>
        <v>22.280327255247556</v>
      </c>
      <c r="J41" s="57" t="s">
        <v>133</v>
      </c>
    </row>
    <row r="42" spans="1:18" x14ac:dyDescent="0.25">
      <c r="A42" s="28">
        <v>39</v>
      </c>
      <c r="B42" s="61" t="s">
        <v>11</v>
      </c>
      <c r="C42" s="20" t="e">
        <f>VLOOKUP(B42,#REF!,10,FALSE)/1000</f>
        <v>#REF!</v>
      </c>
      <c r="D42" s="20" t="e">
        <f>VLOOKUP(B42,#REF!,14,FALSE)/1000</f>
        <v>#REF!</v>
      </c>
      <c r="E42" s="20" t="e">
        <f>VLOOKUP(B42,#REF!,17,FALSE)/1000</f>
        <v>#REF!</v>
      </c>
      <c r="F42" s="20" t="e">
        <f>VLOOKUP(B42,#REF!,8,FALSE)/1000</f>
        <v>#REF!</v>
      </c>
      <c r="G42" s="20" t="e">
        <f>VLOOKUP(B42,#REF!,12,FALSE)/1000</f>
        <v>#REF!</v>
      </c>
      <c r="H42" s="20" t="e">
        <f>VLOOKUP(B42,#REF!,15,FALSE)/1000</f>
        <v>#REF!</v>
      </c>
      <c r="I42" s="29" t="e">
        <f t="shared" si="0"/>
        <v>#REF!</v>
      </c>
      <c r="J42" s="57">
        <v>7901550330</v>
      </c>
    </row>
    <row r="43" spans="1:18" x14ac:dyDescent="0.25">
      <c r="A43" s="28">
        <v>40</v>
      </c>
      <c r="B43" s="61" t="s">
        <v>33</v>
      </c>
      <c r="C43" s="20" t="e">
        <f>VLOOKUP(B43,#REF!,10,FALSE)/1000</f>
        <v>#REF!</v>
      </c>
      <c r="D43" s="20" t="e">
        <f>VLOOKUP(B43,#REF!,14,FALSE)/1000</f>
        <v>#REF!</v>
      </c>
      <c r="E43" s="20" t="e">
        <f>VLOOKUP(B43,#REF!,17,FALSE)/1000</f>
        <v>#REF!</v>
      </c>
      <c r="F43" s="20" t="e">
        <f>VLOOKUP(B43,#REF!,8,FALSE)/1000</f>
        <v>#REF!</v>
      </c>
      <c r="G43" s="20" t="e">
        <f>VLOOKUP(B43,#REF!,12,FALSE)/1000</f>
        <v>#REF!</v>
      </c>
      <c r="H43" s="20" t="e">
        <f>VLOOKUP(B43,#REF!,15,FALSE)/1000</f>
        <v>#REF!</v>
      </c>
      <c r="I43" s="29" t="e">
        <f t="shared" si="0"/>
        <v>#REF!</v>
      </c>
      <c r="J43" s="57">
        <v>6154035727</v>
      </c>
    </row>
    <row r="44" spans="1:18" x14ac:dyDescent="0.25">
      <c r="A44" s="28">
        <v>41</v>
      </c>
      <c r="B44" s="61" t="s">
        <v>47</v>
      </c>
      <c r="C44" s="20">
        <v>61.265000000000001</v>
      </c>
      <c r="D44" s="20">
        <v>52.94</v>
      </c>
      <c r="E44" s="20" t="s">
        <v>83</v>
      </c>
      <c r="F44" s="20">
        <v>38.728000000000002</v>
      </c>
      <c r="G44" s="20">
        <v>34.277999999999999</v>
      </c>
      <c r="H44" s="20" t="s">
        <v>83</v>
      </c>
      <c r="I44" s="29">
        <f t="shared" si="0"/>
        <v>58.193038628382567</v>
      </c>
      <c r="J44" s="57">
        <v>5407487242</v>
      </c>
    </row>
    <row r="45" spans="1:18" x14ac:dyDescent="0.25">
      <c r="A45" s="28">
        <v>42</v>
      </c>
      <c r="B45" s="61" t="s">
        <v>42</v>
      </c>
      <c r="C45" s="20">
        <v>46.058999999999997</v>
      </c>
      <c r="D45" s="20">
        <v>32.356000000000002</v>
      </c>
      <c r="E45" s="20" t="s">
        <v>83</v>
      </c>
      <c r="F45" s="20">
        <v>19.584</v>
      </c>
      <c r="G45" s="20">
        <v>14.151999999999999</v>
      </c>
      <c r="H45" s="20" t="s">
        <v>83</v>
      </c>
      <c r="I45" s="29">
        <f t="shared" si="0"/>
        <v>135.18688725490193</v>
      </c>
      <c r="J45" s="57" t="s">
        <v>132</v>
      </c>
    </row>
    <row r="46" spans="1:18" x14ac:dyDescent="0.25">
      <c r="A46" s="28">
        <v>43</v>
      </c>
      <c r="B46" s="61" t="s">
        <v>36</v>
      </c>
      <c r="C46" s="20" t="e">
        <f>VLOOKUP(B46,#REF!,10,FALSE)/1000</f>
        <v>#REF!</v>
      </c>
      <c r="D46" s="20" t="e">
        <f>VLOOKUP(B46,#REF!,14,FALSE)/1000</f>
        <v>#REF!</v>
      </c>
      <c r="E46" s="20" t="e">
        <f>VLOOKUP(B46,#REF!,17,FALSE)/1000</f>
        <v>#REF!</v>
      </c>
      <c r="F46" s="20" t="e">
        <f>VLOOKUP(B46,#REF!,8,FALSE)/1000</f>
        <v>#REF!</v>
      </c>
      <c r="G46" s="20" t="e">
        <f>VLOOKUP(B46,#REF!,12,FALSE)/1000</f>
        <v>#REF!</v>
      </c>
      <c r="H46" s="20" t="e">
        <f>VLOOKUP(B46,#REF!,15,FALSE)/1000</f>
        <v>#REF!</v>
      </c>
      <c r="I46" s="29" t="e">
        <f t="shared" si="0"/>
        <v>#REF!</v>
      </c>
      <c r="J46" s="57">
        <v>3818029140</v>
      </c>
    </row>
    <row r="47" spans="1:18" x14ac:dyDescent="0.25">
      <c r="A47" s="28">
        <v>44</v>
      </c>
      <c r="B47" s="61" t="s">
        <v>63</v>
      </c>
      <c r="C47" s="20">
        <v>6.9580000000000002</v>
      </c>
      <c r="D47" s="20">
        <v>0</v>
      </c>
      <c r="E47" s="20" t="s">
        <v>83</v>
      </c>
      <c r="F47" s="20">
        <v>6.9580000000000002</v>
      </c>
      <c r="G47" s="20">
        <v>0</v>
      </c>
      <c r="H47" s="20" t="s">
        <v>83</v>
      </c>
      <c r="I47" s="29">
        <f t="shared" si="0"/>
        <v>0</v>
      </c>
      <c r="J47" s="57" t="s">
        <v>134</v>
      </c>
    </row>
    <row r="48" spans="1:18" x14ac:dyDescent="0.25">
      <c r="A48" s="28">
        <v>45</v>
      </c>
      <c r="B48" s="61" t="s">
        <v>62</v>
      </c>
      <c r="C48" s="20">
        <v>3.3849999999999998</v>
      </c>
      <c r="D48" s="20">
        <v>0.51600000000000001</v>
      </c>
      <c r="E48" s="20" t="s">
        <v>83</v>
      </c>
      <c r="F48" s="20">
        <v>3.2639999999999998</v>
      </c>
      <c r="G48" s="20">
        <v>0.42799999999999999</v>
      </c>
      <c r="H48" s="20" t="s">
        <v>83</v>
      </c>
      <c r="I48" s="29">
        <f t="shared" si="0"/>
        <v>3.7071078431372584</v>
      </c>
      <c r="J48" s="57">
        <v>7838492459</v>
      </c>
    </row>
  </sheetData>
  <sortState xmlns:xlrd2="http://schemas.microsoft.com/office/spreadsheetml/2017/richdata2" ref="B4:H51">
    <sortCondition descending="1" ref="C4:C51"/>
  </sortState>
  <mergeCells count="5"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8B19-A00F-4F4B-9669-7E18529CFC06}">
  <sheetPr codeName="Лист11"/>
  <dimension ref="A1:E67"/>
  <sheetViews>
    <sheetView topLeftCell="A24" workbookViewId="0">
      <selection activeCell="C40" sqref="C40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115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112</v>
      </c>
      <c r="D2" s="52" t="s">
        <v>113</v>
      </c>
      <c r="E2" s="51" t="s">
        <v>114</v>
      </c>
    </row>
    <row r="3" spans="1:5" x14ac:dyDescent="0.25">
      <c r="B3" t="s">
        <v>5</v>
      </c>
      <c r="C3" s="11" t="e">
        <f>VLOOKUP(B3,#REF!,20,FALSE)/1000</f>
        <v>#REF!</v>
      </c>
      <c r="D3" s="11" t="e">
        <f>VLOOKUP(B3,#REF!,18,FALSE)/1000</f>
        <v>#REF!</v>
      </c>
    </row>
    <row r="4" spans="1:5" x14ac:dyDescent="0.25">
      <c r="B4" t="s">
        <v>6</v>
      </c>
      <c r="C4" s="11" t="e">
        <f>VLOOKUP(B4,#REF!,20,FALSE)/1000</f>
        <v>#REF!</v>
      </c>
      <c r="D4" s="11" t="e">
        <f>VLOOKUP(B4,#REF!,18,FALSE)/1000</f>
        <v>#REF!</v>
      </c>
    </row>
    <row r="5" spans="1:5" x14ac:dyDescent="0.25">
      <c r="B5" t="s">
        <v>7</v>
      </c>
      <c r="C5" s="11" t="e">
        <f>VLOOKUP(B5,#REF!,20,FALSE)/1000</f>
        <v>#REF!</v>
      </c>
      <c r="D5" s="11" t="e">
        <f>VLOOKUP(B5,#REF!,18,FALSE)/1000</f>
        <v>#REF!</v>
      </c>
    </row>
    <row r="6" spans="1:5" x14ac:dyDescent="0.25">
      <c r="B6" t="s">
        <v>8</v>
      </c>
      <c r="C6" s="11" t="e">
        <f>VLOOKUP(B6,#REF!,20,FALSE)/1000</f>
        <v>#REF!</v>
      </c>
      <c r="D6" s="11" t="e">
        <f>VLOOKUP(B6,#REF!,18,FALSE)/1000</f>
        <v>#REF!</v>
      </c>
    </row>
    <row r="7" spans="1:5" x14ac:dyDescent="0.25">
      <c r="B7" t="s">
        <v>9</v>
      </c>
      <c r="C7" s="11" t="e">
        <f>VLOOKUP(B7,#REF!,20,FALSE)/1000</f>
        <v>#REF!</v>
      </c>
      <c r="D7" s="11" t="e">
        <f>VLOOKUP(B7,#REF!,18,FALSE)/1000</f>
        <v>#REF!</v>
      </c>
    </row>
    <row r="8" spans="1:5" x14ac:dyDescent="0.25">
      <c r="B8" t="s">
        <v>10</v>
      </c>
      <c r="C8" s="11" t="e">
        <f>VLOOKUP(B8,#REF!,20,FALSE)/1000</f>
        <v>#REF!</v>
      </c>
      <c r="D8" s="11" t="e">
        <f>VLOOKUP(B8,#REF!,18,FALSE)/1000</f>
        <v>#REF!</v>
      </c>
    </row>
    <row r="9" spans="1:5" x14ac:dyDescent="0.25">
      <c r="B9" t="s">
        <v>11</v>
      </c>
      <c r="C9" s="11" t="e">
        <f>VLOOKUP(B9,#REF!,20,FALSE)/1000</f>
        <v>#REF!</v>
      </c>
      <c r="D9" s="11" t="e">
        <f>VLOOKUP(B9,#REF!,18,FALSE)/1000</f>
        <v>#REF!</v>
      </c>
    </row>
    <row r="10" spans="1:5" x14ac:dyDescent="0.25"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</row>
    <row r="11" spans="1:5" x14ac:dyDescent="0.25"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</row>
    <row r="12" spans="1:5" x14ac:dyDescent="0.25"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</row>
    <row r="13" spans="1:5" x14ac:dyDescent="0.25"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</row>
    <row r="14" spans="1:5" x14ac:dyDescent="0.25"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</row>
    <row r="15" spans="1:5" x14ac:dyDescent="0.25"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</row>
    <row r="16" spans="1:5" x14ac:dyDescent="0.25"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</row>
    <row r="17" spans="2:4" x14ac:dyDescent="0.25"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</row>
    <row r="18" spans="2:4" x14ac:dyDescent="0.25"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</row>
    <row r="19" spans="2:4" x14ac:dyDescent="0.25"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</row>
    <row r="20" spans="2:4" x14ac:dyDescent="0.25"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</row>
    <row r="21" spans="2:4" x14ac:dyDescent="0.25"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</row>
    <row r="22" spans="2:4" x14ac:dyDescent="0.25">
      <c r="B22" t="s">
        <v>24</v>
      </c>
      <c r="C22" s="11" t="e">
        <f>VLOOKUP(B22,#REF!,20,FALSE)/1000</f>
        <v>#REF!</v>
      </c>
      <c r="D22" s="11" t="e">
        <f>VLOOKUP(B22,#REF!,18,FALSE)/1000</f>
        <v>#REF!</v>
      </c>
    </row>
    <row r="23" spans="2:4" x14ac:dyDescent="0.25"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</row>
    <row r="24" spans="2:4" x14ac:dyDescent="0.25"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</row>
    <row r="25" spans="2:4" x14ac:dyDescent="0.25"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</row>
    <row r="26" spans="2:4" x14ac:dyDescent="0.25"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</row>
    <row r="27" spans="2:4" x14ac:dyDescent="0.25"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</row>
    <row r="28" spans="2:4" x14ac:dyDescent="0.25"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</row>
    <row r="29" spans="2:4" x14ac:dyDescent="0.25">
      <c r="B29" t="s">
        <v>32</v>
      </c>
      <c r="C29" s="11" t="e">
        <f>VLOOKUP(B29,#REF!,20,FALSE)/1000</f>
        <v>#REF!</v>
      </c>
      <c r="D29" s="11" t="e">
        <f>VLOOKUP(B29,#REF!,18,FALSE)/1000</f>
        <v>#REF!</v>
      </c>
    </row>
    <row r="30" spans="2:4" x14ac:dyDescent="0.25">
      <c r="B30" t="s">
        <v>33</v>
      </c>
      <c r="C30" s="11" t="e">
        <f>VLOOKUP(B30,#REF!,20,FALSE)/1000</f>
        <v>#REF!</v>
      </c>
      <c r="D30" s="11" t="e">
        <f>VLOOKUP(B30,#REF!,18,FALSE)/1000</f>
        <v>#REF!</v>
      </c>
    </row>
    <row r="31" spans="2:4" x14ac:dyDescent="0.25">
      <c r="B31" t="s">
        <v>34</v>
      </c>
      <c r="C31" s="11" t="e">
        <f>VLOOKUP(B31,#REF!,20,FALSE)/1000</f>
        <v>#REF!</v>
      </c>
      <c r="D31" s="11" t="e">
        <f>VLOOKUP(B31,#REF!,18,FALSE)/1000</f>
        <v>#REF!</v>
      </c>
    </row>
    <row r="32" spans="2:4" x14ac:dyDescent="0.25">
      <c r="B32" t="s">
        <v>35</v>
      </c>
      <c r="C32" s="11" t="e">
        <f>VLOOKUP(B32,#REF!,20,FALSE)/1000</f>
        <v>#REF!</v>
      </c>
      <c r="D32" s="11" t="e">
        <f>VLOOKUP(B32,#REF!,18,FALSE)/1000</f>
        <v>#REF!</v>
      </c>
    </row>
    <row r="33" spans="2:4" x14ac:dyDescent="0.25">
      <c r="B33" t="s">
        <v>36</v>
      </c>
      <c r="C33" s="11" t="e">
        <f>VLOOKUP(B33,#REF!,20,FALSE)/1000</f>
        <v>#REF!</v>
      </c>
      <c r="D33" s="11" t="e">
        <f>VLOOKUP(B33,#REF!,18,FALSE)/1000</f>
        <v>#REF!</v>
      </c>
    </row>
    <row r="34" spans="2:4" x14ac:dyDescent="0.25">
      <c r="B34" t="s">
        <v>37</v>
      </c>
      <c r="C34" s="11" t="e">
        <f>VLOOKUP(B34,#REF!,20,FALSE)/1000</f>
        <v>#REF!</v>
      </c>
      <c r="D34" s="11" t="e">
        <f>VLOOKUP(B34,#REF!,18,FALSE)/1000</f>
        <v>#REF!</v>
      </c>
    </row>
    <row r="35" spans="2:4" x14ac:dyDescent="0.25">
      <c r="B35" t="s">
        <v>38</v>
      </c>
      <c r="C35" s="11" t="e">
        <f>VLOOKUP(B35,#REF!,20,FALSE)/1000</f>
        <v>#REF!</v>
      </c>
      <c r="D35" s="11" t="e">
        <f>VLOOKUP(B35,#REF!,18,FALSE)/1000</f>
        <v>#REF!</v>
      </c>
    </row>
    <row r="36" spans="2:4" x14ac:dyDescent="0.25">
      <c r="B36" t="s">
        <v>39</v>
      </c>
      <c r="C36" s="11" t="e">
        <f>VLOOKUP(B36,#REF!,20,FALSE)/1000</f>
        <v>#REF!</v>
      </c>
      <c r="D36" s="11" t="e">
        <f>VLOOKUP(B36,#REF!,18,FALSE)/1000</f>
        <v>#REF!</v>
      </c>
    </row>
    <row r="37" spans="2:4" x14ac:dyDescent="0.25">
      <c r="B37" t="s">
        <v>40</v>
      </c>
      <c r="C37" s="11" t="e">
        <f>VLOOKUP(B37,#REF!,20,FALSE)/1000</f>
        <v>#REF!</v>
      </c>
      <c r="D37" s="11" t="e">
        <f>VLOOKUP(B37,#REF!,18,FALSE)/1000</f>
        <v>#REF!</v>
      </c>
    </row>
    <row r="38" spans="2:4" x14ac:dyDescent="0.25">
      <c r="B38" t="s">
        <v>41</v>
      </c>
      <c r="C38" s="11" t="e">
        <f>VLOOKUP(B38,#REF!,20,FALSE)/1000</f>
        <v>#REF!</v>
      </c>
      <c r="D38" s="11" t="e">
        <f>VLOOKUP(B38,#REF!,18,FALSE)/1000</f>
        <v>#REF!</v>
      </c>
    </row>
    <row r="39" spans="2:4" x14ac:dyDescent="0.25">
      <c r="B39" t="s">
        <v>92</v>
      </c>
      <c r="C39" s="11" t="e">
        <f>VLOOKUP(B39,#REF!,20,FALSE)/1000</f>
        <v>#REF!</v>
      </c>
      <c r="D39" s="11">
        <v>0</v>
      </c>
    </row>
    <row r="40" spans="2:4" s="10" customFormat="1" x14ac:dyDescent="0.25">
      <c r="B40" s="10" t="s">
        <v>42</v>
      </c>
      <c r="C40" s="12">
        <v>31.34</v>
      </c>
      <c r="D40" s="12">
        <v>40</v>
      </c>
    </row>
    <row r="41" spans="2:4" x14ac:dyDescent="0.25">
      <c r="B41" t="s">
        <v>44</v>
      </c>
      <c r="C41" s="11">
        <v>240.15</v>
      </c>
      <c r="D41" s="11">
        <v>109.4</v>
      </c>
    </row>
    <row r="42" spans="2:4" x14ac:dyDescent="0.25">
      <c r="B42" t="s">
        <v>45</v>
      </c>
      <c r="C42" s="11">
        <v>0</v>
      </c>
      <c r="D42" s="11">
        <v>0</v>
      </c>
    </row>
    <row r="43" spans="2:4" x14ac:dyDescent="0.25">
      <c r="B43" t="s">
        <v>46</v>
      </c>
      <c r="C43" s="11">
        <v>0</v>
      </c>
      <c r="D43" s="11">
        <v>0</v>
      </c>
    </row>
    <row r="44" spans="2:4" x14ac:dyDescent="0.25">
      <c r="B44" t="s">
        <v>47</v>
      </c>
      <c r="C44" s="11">
        <v>51.435000000000002</v>
      </c>
      <c r="D44" s="11">
        <v>36.866</v>
      </c>
    </row>
    <row r="45" spans="2:4" x14ac:dyDescent="0.25">
      <c r="B45" t="s">
        <v>48</v>
      </c>
      <c r="C45" s="11">
        <v>0</v>
      </c>
      <c r="D45" s="11">
        <v>0</v>
      </c>
    </row>
    <row r="46" spans="2:4" x14ac:dyDescent="0.25">
      <c r="B46" t="s">
        <v>49</v>
      </c>
      <c r="C46" s="11">
        <v>0</v>
      </c>
      <c r="D46" s="11">
        <v>0</v>
      </c>
    </row>
    <row r="47" spans="2:4" x14ac:dyDescent="0.25">
      <c r="B47" t="s">
        <v>50</v>
      </c>
      <c r="C47" s="11">
        <v>0</v>
      </c>
      <c r="D47" s="11">
        <v>0</v>
      </c>
    </row>
    <row r="48" spans="2:4" x14ac:dyDescent="0.25">
      <c r="B48" t="s">
        <v>51</v>
      </c>
      <c r="C48" s="11">
        <v>0</v>
      </c>
      <c r="D48" s="11">
        <v>5</v>
      </c>
    </row>
    <row r="49" spans="2:4" x14ac:dyDescent="0.25">
      <c r="B49" t="s">
        <v>52</v>
      </c>
      <c r="C49" s="11">
        <v>0</v>
      </c>
      <c r="D49" s="11">
        <v>0</v>
      </c>
    </row>
    <row r="50" spans="2:4" x14ac:dyDescent="0.25">
      <c r="B50" t="s">
        <v>53</v>
      </c>
      <c r="C50" s="11">
        <v>113.435</v>
      </c>
      <c r="D50" s="11">
        <v>71.678005150000004</v>
      </c>
    </row>
    <row r="51" spans="2:4" x14ac:dyDescent="0.25">
      <c r="B51" t="s">
        <v>54</v>
      </c>
      <c r="C51" s="11">
        <v>0</v>
      </c>
      <c r="D51" s="11">
        <v>0</v>
      </c>
    </row>
    <row r="52" spans="2:4" x14ac:dyDescent="0.25">
      <c r="B52" t="s">
        <v>55</v>
      </c>
      <c r="C52" s="11">
        <v>0</v>
      </c>
      <c r="D52" s="11">
        <v>0</v>
      </c>
    </row>
    <row r="53" spans="2:4" x14ac:dyDescent="0.25">
      <c r="B53" t="s">
        <v>56</v>
      </c>
      <c r="C53" s="11">
        <v>0</v>
      </c>
      <c r="D53" s="11">
        <v>0</v>
      </c>
    </row>
    <row r="54" spans="2:4" x14ac:dyDescent="0.25">
      <c r="B54" t="s">
        <v>57</v>
      </c>
      <c r="C54" s="11">
        <v>0</v>
      </c>
      <c r="D54" s="11">
        <v>0</v>
      </c>
    </row>
    <row r="55" spans="2:4" x14ac:dyDescent="0.25">
      <c r="B55" t="s">
        <v>58</v>
      </c>
      <c r="C55" s="11">
        <v>0</v>
      </c>
      <c r="D55" s="11">
        <v>0</v>
      </c>
    </row>
    <row r="56" spans="2:4" x14ac:dyDescent="0.25">
      <c r="B56" t="s">
        <v>59</v>
      </c>
      <c r="C56" s="11">
        <v>0</v>
      </c>
      <c r="D56" s="11">
        <v>0</v>
      </c>
    </row>
    <row r="57" spans="2:4" x14ac:dyDescent="0.25">
      <c r="B57" t="s">
        <v>60</v>
      </c>
      <c r="C57" s="11">
        <v>0</v>
      </c>
      <c r="D57" s="11">
        <v>0</v>
      </c>
    </row>
    <row r="58" spans="2:4" x14ac:dyDescent="0.25">
      <c r="B58" t="s">
        <v>84</v>
      </c>
      <c r="C58" s="11">
        <v>462.296854</v>
      </c>
      <c r="D58" s="11">
        <v>68.831999999999994</v>
      </c>
    </row>
    <row r="59" spans="2:4" x14ac:dyDescent="0.25">
      <c r="B59" t="s">
        <v>61</v>
      </c>
      <c r="C59" s="11">
        <v>0</v>
      </c>
      <c r="D59" s="11">
        <v>0</v>
      </c>
    </row>
    <row r="60" spans="2:4" x14ac:dyDescent="0.25">
      <c r="B60" t="s">
        <v>62</v>
      </c>
      <c r="C60" s="11">
        <v>0.2</v>
      </c>
      <c r="D60" s="11">
        <v>0.12</v>
      </c>
    </row>
    <row r="61" spans="2:4" x14ac:dyDescent="0.25">
      <c r="B61" t="s">
        <v>63</v>
      </c>
      <c r="C61" s="11">
        <v>0</v>
      </c>
      <c r="D61" s="11">
        <v>0</v>
      </c>
    </row>
    <row r="62" spans="2:4" x14ac:dyDescent="0.25">
      <c r="B62" t="s">
        <v>64</v>
      </c>
      <c r="C62" s="11">
        <v>0</v>
      </c>
      <c r="D62" s="11">
        <v>0</v>
      </c>
    </row>
    <row r="63" spans="2:4" x14ac:dyDescent="0.25">
      <c r="B63" t="s">
        <v>65</v>
      </c>
      <c r="C63" s="11">
        <v>3.4000000000000002E-2</v>
      </c>
      <c r="D63" s="11">
        <v>0</v>
      </c>
    </row>
    <row r="64" spans="2:4" x14ac:dyDescent="0.25">
      <c r="B64" t="s">
        <v>66</v>
      </c>
      <c r="C64" s="11">
        <v>0</v>
      </c>
      <c r="D64" s="11">
        <v>0</v>
      </c>
    </row>
    <row r="65" spans="2:4" x14ac:dyDescent="0.25">
      <c r="B65" t="s">
        <v>67</v>
      </c>
      <c r="C65" s="11">
        <v>0</v>
      </c>
      <c r="D65" s="11">
        <v>0</v>
      </c>
    </row>
    <row r="66" spans="2:4" x14ac:dyDescent="0.25">
      <c r="B66" t="s">
        <v>68</v>
      </c>
      <c r="C66" s="11">
        <v>0</v>
      </c>
      <c r="D66" s="11">
        <v>0</v>
      </c>
    </row>
    <row r="67" spans="2:4" x14ac:dyDescent="0.25">
      <c r="B67" t="s">
        <v>69</v>
      </c>
      <c r="C67" s="11">
        <v>0</v>
      </c>
      <c r="D67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D611-AE76-4A1A-BCD6-172095B64408}">
  <sheetPr codeName="Лист12"/>
  <dimension ref="A1:N32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14" x14ac:dyDescent="0.25">
      <c r="A1" s="53" t="s">
        <v>116</v>
      </c>
      <c r="I1" s="39"/>
      <c r="J1" s="39"/>
      <c r="K1" s="39"/>
      <c r="L1" s="39"/>
      <c r="M1" s="39"/>
      <c r="N1" s="39"/>
    </row>
    <row r="2" spans="1:14" x14ac:dyDescent="0.25">
      <c r="A2" s="133" t="s">
        <v>95</v>
      </c>
      <c r="B2" s="133" t="s">
        <v>0</v>
      </c>
      <c r="C2" s="134" t="s">
        <v>120</v>
      </c>
      <c r="D2" s="134"/>
      <c r="E2" s="134" t="s">
        <v>121</v>
      </c>
      <c r="F2" s="134"/>
      <c r="G2" s="131" t="s">
        <v>78</v>
      </c>
      <c r="H2" s="131" t="s">
        <v>117</v>
      </c>
    </row>
    <row r="3" spans="1:14" ht="67.5" x14ac:dyDescent="0.25">
      <c r="A3" s="133"/>
      <c r="B3" s="133"/>
      <c r="C3" s="54" t="s">
        <v>118</v>
      </c>
      <c r="D3" s="54" t="s">
        <v>119</v>
      </c>
      <c r="E3" s="54" t="s">
        <v>118</v>
      </c>
      <c r="F3" s="54" t="s">
        <v>119</v>
      </c>
      <c r="G3" s="132"/>
      <c r="H3" s="132"/>
    </row>
    <row r="4" spans="1:14" x14ac:dyDescent="0.25">
      <c r="A4" s="28">
        <v>1</v>
      </c>
      <c r="B4" s="23" t="s">
        <v>42</v>
      </c>
      <c r="C4" s="20">
        <v>0</v>
      </c>
      <c r="D4" s="20">
        <v>0</v>
      </c>
      <c r="E4" s="20">
        <v>0</v>
      </c>
      <c r="F4" s="20">
        <v>0</v>
      </c>
      <c r="G4" s="20"/>
      <c r="H4" s="20"/>
    </row>
    <row r="5" spans="1:14" x14ac:dyDescent="0.25">
      <c r="A5" s="28">
        <v>2</v>
      </c>
      <c r="B5" s="23" t="s">
        <v>43</v>
      </c>
      <c r="C5" s="20">
        <v>0</v>
      </c>
      <c r="D5" s="20">
        <v>0</v>
      </c>
      <c r="E5" s="20">
        <v>0</v>
      </c>
      <c r="F5" s="20">
        <v>0</v>
      </c>
      <c r="G5" s="20"/>
      <c r="H5" s="20"/>
    </row>
    <row r="6" spans="1:14" x14ac:dyDescent="0.25">
      <c r="B6" t="s">
        <v>44</v>
      </c>
      <c r="C6" s="20">
        <v>0</v>
      </c>
      <c r="D6" s="20">
        <v>0</v>
      </c>
      <c r="E6" s="20">
        <v>0</v>
      </c>
      <c r="F6" s="20">
        <v>0</v>
      </c>
    </row>
    <row r="7" spans="1:14" x14ac:dyDescent="0.25">
      <c r="B7" t="s">
        <v>45</v>
      </c>
      <c r="C7" s="20">
        <v>0</v>
      </c>
      <c r="D7" s="20">
        <v>0</v>
      </c>
      <c r="E7" s="20">
        <v>0</v>
      </c>
      <c r="F7" s="20">
        <v>0</v>
      </c>
    </row>
    <row r="8" spans="1:14" x14ac:dyDescent="0.25">
      <c r="B8" t="s">
        <v>46</v>
      </c>
      <c r="C8" s="20">
        <v>0</v>
      </c>
      <c r="D8" s="20">
        <v>0</v>
      </c>
      <c r="E8" s="20">
        <v>0</v>
      </c>
      <c r="F8" s="20">
        <v>0</v>
      </c>
    </row>
    <row r="9" spans="1:14" x14ac:dyDescent="0.25">
      <c r="B9" t="s">
        <v>47</v>
      </c>
      <c r="C9" s="20">
        <v>0</v>
      </c>
      <c r="D9" s="20">
        <v>0</v>
      </c>
      <c r="E9" s="20">
        <v>0</v>
      </c>
      <c r="F9" s="20">
        <v>0</v>
      </c>
    </row>
    <row r="10" spans="1:14" x14ac:dyDescent="0.25">
      <c r="B10" t="s">
        <v>48</v>
      </c>
      <c r="C10" s="20">
        <v>9.7000000000000003E-2</v>
      </c>
      <c r="D10" s="20">
        <v>0</v>
      </c>
      <c r="E10" s="20">
        <v>27.736999999999998</v>
      </c>
      <c r="F10" s="20">
        <v>0</v>
      </c>
    </row>
    <row r="11" spans="1:14" x14ac:dyDescent="0.25">
      <c r="B11" t="s">
        <v>49</v>
      </c>
      <c r="C11" s="20">
        <v>0</v>
      </c>
      <c r="D11" s="20">
        <v>0</v>
      </c>
      <c r="E11" s="20">
        <v>0</v>
      </c>
      <c r="F11" s="20">
        <v>0</v>
      </c>
    </row>
    <row r="12" spans="1:14" x14ac:dyDescent="0.25">
      <c r="B12" t="s">
        <v>50</v>
      </c>
      <c r="C12" s="20">
        <v>0</v>
      </c>
      <c r="D12" s="20">
        <v>0</v>
      </c>
      <c r="E12" s="20">
        <v>0</v>
      </c>
      <c r="F12" s="20">
        <v>0</v>
      </c>
    </row>
    <row r="13" spans="1:14" x14ac:dyDescent="0.25">
      <c r="B13" t="s">
        <v>51</v>
      </c>
      <c r="C13" s="20">
        <v>0</v>
      </c>
      <c r="D13" s="20">
        <v>0</v>
      </c>
      <c r="E13" s="20">
        <v>0</v>
      </c>
      <c r="F13" s="20">
        <v>0</v>
      </c>
    </row>
    <row r="14" spans="1:14" x14ac:dyDescent="0.25">
      <c r="B14" t="s">
        <v>52</v>
      </c>
      <c r="C14" s="20">
        <v>0</v>
      </c>
      <c r="D14" s="20">
        <v>0</v>
      </c>
      <c r="E14" s="20">
        <v>0</v>
      </c>
      <c r="F14" s="20">
        <v>0</v>
      </c>
    </row>
    <row r="15" spans="1:14" x14ac:dyDescent="0.25">
      <c r="B15" t="s">
        <v>53</v>
      </c>
      <c r="C15" s="20">
        <v>0</v>
      </c>
      <c r="D15" s="20">
        <v>0</v>
      </c>
      <c r="E15" s="20">
        <v>0</v>
      </c>
      <c r="F15" s="20">
        <v>0</v>
      </c>
    </row>
    <row r="16" spans="1:14" x14ac:dyDescent="0.25">
      <c r="B16" t="s">
        <v>54</v>
      </c>
      <c r="C16" s="20">
        <v>0</v>
      </c>
      <c r="D16" s="20">
        <v>0</v>
      </c>
      <c r="E16" s="20">
        <v>0</v>
      </c>
      <c r="F16" s="20">
        <v>0</v>
      </c>
    </row>
    <row r="17" spans="2:6" x14ac:dyDescent="0.25">
      <c r="B17" t="s">
        <v>55</v>
      </c>
      <c r="C17" s="20">
        <v>0</v>
      </c>
      <c r="D17" s="20">
        <v>0</v>
      </c>
      <c r="E17" s="20">
        <v>0</v>
      </c>
      <c r="F17" s="20">
        <v>0</v>
      </c>
    </row>
    <row r="18" spans="2:6" x14ac:dyDescent="0.25">
      <c r="B18" t="s">
        <v>56</v>
      </c>
      <c r="C18" s="20">
        <v>0</v>
      </c>
      <c r="D18" s="20">
        <v>0</v>
      </c>
      <c r="E18" s="20">
        <v>0</v>
      </c>
      <c r="F18" s="20">
        <v>0</v>
      </c>
    </row>
    <row r="19" spans="2:6" x14ac:dyDescent="0.25">
      <c r="B19" t="s">
        <v>57</v>
      </c>
      <c r="C19" s="20">
        <v>0</v>
      </c>
      <c r="D19" s="20">
        <v>0</v>
      </c>
      <c r="E19" s="20">
        <v>0</v>
      </c>
      <c r="F19" s="20">
        <v>0</v>
      </c>
    </row>
    <row r="20" spans="2:6" x14ac:dyDescent="0.25">
      <c r="B20" t="s">
        <v>58</v>
      </c>
      <c r="C20" s="20">
        <v>0</v>
      </c>
      <c r="D20" s="20">
        <v>0</v>
      </c>
      <c r="E20" s="20">
        <v>0</v>
      </c>
      <c r="F20" s="20">
        <v>0</v>
      </c>
    </row>
    <row r="21" spans="2:6" x14ac:dyDescent="0.25">
      <c r="B21" t="s">
        <v>59</v>
      </c>
      <c r="C21" s="20">
        <v>0</v>
      </c>
      <c r="D21" s="20">
        <v>0</v>
      </c>
      <c r="E21" s="20">
        <v>0</v>
      </c>
      <c r="F21" s="20">
        <v>0</v>
      </c>
    </row>
    <row r="22" spans="2:6" x14ac:dyDescent="0.25">
      <c r="B22" t="s">
        <v>60</v>
      </c>
      <c r="C22" s="20">
        <v>0</v>
      </c>
      <c r="D22" s="20">
        <v>0</v>
      </c>
      <c r="E22" s="20">
        <v>0</v>
      </c>
      <c r="F22" s="20">
        <v>0</v>
      </c>
    </row>
    <row r="23" spans="2:6" x14ac:dyDescent="0.25">
      <c r="B23" t="s">
        <v>84</v>
      </c>
      <c r="C23" s="20">
        <v>311.17504400000001</v>
      </c>
      <c r="D23" s="20">
        <v>765.95226364998462</v>
      </c>
      <c r="E23" s="20">
        <v>214.65700000000001</v>
      </c>
      <c r="F23" s="20">
        <v>139.876</v>
      </c>
    </row>
    <row r="24" spans="2:6" x14ac:dyDescent="0.25">
      <c r="B24" t="s">
        <v>61</v>
      </c>
      <c r="C24" s="20">
        <v>0</v>
      </c>
      <c r="D24" s="20">
        <v>0</v>
      </c>
      <c r="E24" s="20">
        <v>0</v>
      </c>
      <c r="F24" s="20">
        <v>0</v>
      </c>
    </row>
    <row r="25" spans="2:6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</row>
    <row r="26" spans="2:6" x14ac:dyDescent="0.25">
      <c r="B26" t="s">
        <v>63</v>
      </c>
      <c r="C26" s="20">
        <v>0</v>
      </c>
      <c r="D26" s="20">
        <v>0</v>
      </c>
      <c r="E26" s="20">
        <v>0</v>
      </c>
      <c r="F26" s="20">
        <v>0</v>
      </c>
    </row>
    <row r="27" spans="2:6" x14ac:dyDescent="0.25">
      <c r="B27" t="s">
        <v>64</v>
      </c>
      <c r="C27" s="20">
        <v>0</v>
      </c>
      <c r="D27" s="20">
        <v>0</v>
      </c>
      <c r="E27" s="20">
        <v>0</v>
      </c>
      <c r="F27" s="20">
        <v>0</v>
      </c>
    </row>
    <row r="28" spans="2:6" x14ac:dyDescent="0.25">
      <c r="B28" t="s">
        <v>65</v>
      </c>
      <c r="C28" s="20">
        <v>0</v>
      </c>
      <c r="D28" s="20">
        <v>0</v>
      </c>
      <c r="E28" s="20">
        <v>0</v>
      </c>
      <c r="F28" s="20">
        <v>0</v>
      </c>
    </row>
    <row r="29" spans="2:6" x14ac:dyDescent="0.25">
      <c r="B29" t="s">
        <v>66</v>
      </c>
      <c r="C29" s="20">
        <v>4.4999999999999998E-2</v>
      </c>
      <c r="D29" s="20">
        <v>0</v>
      </c>
      <c r="E29" s="20">
        <v>0.09</v>
      </c>
      <c r="F29" s="20">
        <v>8.5999999999999993E-2</v>
      </c>
    </row>
    <row r="30" spans="2:6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</row>
    <row r="31" spans="2:6" x14ac:dyDescent="0.25">
      <c r="B31" t="s">
        <v>68</v>
      </c>
      <c r="C31" s="20">
        <v>0</v>
      </c>
      <c r="D31" s="20">
        <v>0</v>
      </c>
      <c r="E31" s="20">
        <v>0</v>
      </c>
      <c r="F31" s="20">
        <v>0</v>
      </c>
    </row>
    <row r="32" spans="2:6" x14ac:dyDescent="0.25">
      <c r="B32" t="s">
        <v>69</v>
      </c>
      <c r="C32" s="20">
        <v>1717.5619999999999</v>
      </c>
      <c r="D32" s="20">
        <v>1570.241</v>
      </c>
      <c r="E32" s="20">
        <v>286.56</v>
      </c>
      <c r="F32" s="20">
        <v>232.36099999999999</v>
      </c>
    </row>
  </sheetData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3191E-A8BB-45EA-89B3-05E16D4B7510}">
  <sheetPr codeName="Лист13"/>
  <dimension ref="A1:N6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7" max="7" width="10.28515625" bestFit="1" customWidth="1"/>
    <col min="8" max="8" width="10.85546875" bestFit="1" customWidth="1"/>
    <col min="9" max="9" width="15.7109375" style="57" customWidth="1"/>
  </cols>
  <sheetData>
    <row r="1" spans="1:14" x14ac:dyDescent="0.25">
      <c r="A1" s="53" t="s">
        <v>116</v>
      </c>
      <c r="I1" s="58"/>
      <c r="J1" s="39"/>
      <c r="K1" s="39"/>
      <c r="L1" s="39"/>
      <c r="M1" s="39"/>
      <c r="N1" s="39"/>
    </row>
    <row r="2" spans="1:14" x14ac:dyDescent="0.25">
      <c r="A2" s="133" t="s">
        <v>2</v>
      </c>
      <c r="B2" s="133" t="s">
        <v>0</v>
      </c>
      <c r="C2" s="134" t="s">
        <v>120</v>
      </c>
      <c r="D2" s="134"/>
      <c r="E2" s="134" t="s">
        <v>121</v>
      </c>
      <c r="F2" s="134"/>
      <c r="G2" s="131" t="s">
        <v>78</v>
      </c>
      <c r="H2" s="131" t="s">
        <v>117</v>
      </c>
    </row>
    <row r="3" spans="1:14" ht="67.5" x14ac:dyDescent="0.25">
      <c r="A3" s="133"/>
      <c r="B3" s="133"/>
      <c r="C3" s="54" t="s">
        <v>118</v>
      </c>
      <c r="D3" s="54" t="s">
        <v>119</v>
      </c>
      <c r="E3" s="54" t="s">
        <v>118</v>
      </c>
      <c r="F3" s="54" t="s">
        <v>119</v>
      </c>
      <c r="G3" s="132"/>
      <c r="H3" s="132"/>
    </row>
    <row r="4" spans="1:14" x14ac:dyDescent="0.25">
      <c r="A4" s="28">
        <v>1</v>
      </c>
      <c r="B4" s="61" t="s">
        <v>69</v>
      </c>
      <c r="C4" s="20">
        <v>1717.5619999999999</v>
      </c>
      <c r="D4" s="20">
        <v>1570.241</v>
      </c>
      <c r="E4" s="20">
        <v>286.56</v>
      </c>
      <c r="F4" s="20">
        <v>232.36099999999999</v>
      </c>
      <c r="G4" s="29">
        <f>(C4/E4-1)*100</f>
        <v>499.37255723059735</v>
      </c>
      <c r="H4" s="29">
        <f>(D4/F4-1)*100</f>
        <v>575.7764857269508</v>
      </c>
      <c r="I4" s="57">
        <v>7716748537</v>
      </c>
    </row>
    <row r="5" spans="1:14" x14ac:dyDescent="0.25">
      <c r="A5" s="28">
        <v>2</v>
      </c>
      <c r="B5" s="61" t="s">
        <v>84</v>
      </c>
      <c r="C5" s="20">
        <v>311.17504400000001</v>
      </c>
      <c r="D5" s="20">
        <v>765.95226364998462</v>
      </c>
      <c r="E5" s="20">
        <v>214.65700000000001</v>
      </c>
      <c r="F5" s="20">
        <v>139.876</v>
      </c>
      <c r="G5" s="29">
        <f t="shared" ref="G5:G6" si="0">(C5/E5-1)*100</f>
        <v>44.963846508616065</v>
      </c>
      <c r="H5" s="29">
        <f t="shared" ref="H5" si="1">(D5/F5-1)*100</f>
        <v>447.59377137606498</v>
      </c>
      <c r="I5" s="57" t="s">
        <v>131</v>
      </c>
    </row>
    <row r="6" spans="1:14" x14ac:dyDescent="0.25">
      <c r="A6" s="28">
        <v>3</v>
      </c>
      <c r="B6" s="61" t="s">
        <v>48</v>
      </c>
      <c r="C6" s="20">
        <v>9.7000000000000003E-2</v>
      </c>
      <c r="D6" s="20">
        <v>0</v>
      </c>
      <c r="E6" s="20">
        <v>27.736999999999998</v>
      </c>
      <c r="F6" s="20">
        <v>0</v>
      </c>
      <c r="G6" s="29">
        <f t="shared" si="0"/>
        <v>-99.650286620759275</v>
      </c>
      <c r="H6" s="29" t="s">
        <v>93</v>
      </c>
      <c r="I6" s="57">
        <v>7733812126</v>
      </c>
    </row>
  </sheetData>
  <sortState xmlns:xlrd2="http://schemas.microsoft.com/office/spreadsheetml/2017/richdata2" ref="A4:F8">
    <sortCondition descending="1" ref="C4:C8"/>
  </sortState>
  <mergeCells count="6">
    <mergeCell ref="H2:H3"/>
    <mergeCell ref="A2:A3"/>
    <mergeCell ref="B2:B3"/>
    <mergeCell ref="C2:D2"/>
    <mergeCell ref="E2:F2"/>
    <mergeCell ref="G2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4D5-0F25-4F54-B8E3-B9C5F1A52388}">
  <sheetPr codeName="Лист14"/>
  <dimension ref="A1:E31"/>
  <sheetViews>
    <sheetView workbookViewId="0">
      <selection activeCell="H22" sqref="H22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122</v>
      </c>
    </row>
    <row r="2" spans="1:5" ht="90" x14ac:dyDescent="0.25">
      <c r="A2" s="55" t="s">
        <v>73</v>
      </c>
      <c r="B2" s="56" t="s">
        <v>0</v>
      </c>
      <c r="C2" s="3" t="s">
        <v>123</v>
      </c>
      <c r="D2" s="3" t="s">
        <v>124</v>
      </c>
      <c r="E2" s="1" t="s">
        <v>86</v>
      </c>
    </row>
    <row r="3" spans="1:5" x14ac:dyDescent="0.25">
      <c r="B3" t="s">
        <v>42</v>
      </c>
      <c r="C3">
        <v>0</v>
      </c>
      <c r="D3">
        <v>0</v>
      </c>
    </row>
    <row r="4" spans="1:5" x14ac:dyDescent="0.25">
      <c r="B4" t="s">
        <v>43</v>
      </c>
      <c r="C4">
        <v>0</v>
      </c>
      <c r="D4">
        <v>0</v>
      </c>
    </row>
    <row r="5" spans="1:5" x14ac:dyDescent="0.25">
      <c r="B5" t="s">
        <v>44</v>
      </c>
      <c r="C5">
        <v>0</v>
      </c>
      <c r="D5">
        <v>0</v>
      </c>
    </row>
    <row r="6" spans="1:5" x14ac:dyDescent="0.25">
      <c r="B6" t="s">
        <v>45</v>
      </c>
      <c r="C6">
        <v>0</v>
      </c>
      <c r="D6">
        <v>0</v>
      </c>
    </row>
    <row r="7" spans="1:5" x14ac:dyDescent="0.25">
      <c r="B7" t="s">
        <v>46</v>
      </c>
      <c r="C7">
        <v>0</v>
      </c>
      <c r="D7">
        <v>0</v>
      </c>
    </row>
    <row r="8" spans="1:5" x14ac:dyDescent="0.25">
      <c r="B8" t="s">
        <v>47</v>
      </c>
      <c r="C8">
        <v>0</v>
      </c>
      <c r="D8">
        <v>0</v>
      </c>
    </row>
    <row r="9" spans="1:5" x14ac:dyDescent="0.25">
      <c r="B9" t="s">
        <v>48</v>
      </c>
      <c r="C9">
        <v>0</v>
      </c>
      <c r="D9">
        <v>2.3370000000000002</v>
      </c>
    </row>
    <row r="10" spans="1:5" x14ac:dyDescent="0.25">
      <c r="B10" t="s">
        <v>49</v>
      </c>
      <c r="C10">
        <v>0</v>
      </c>
      <c r="D10">
        <v>0</v>
      </c>
    </row>
    <row r="11" spans="1:5" x14ac:dyDescent="0.25">
      <c r="B11" t="s">
        <v>50</v>
      </c>
      <c r="C11">
        <v>0</v>
      </c>
      <c r="D11">
        <v>0</v>
      </c>
    </row>
    <row r="12" spans="1:5" x14ac:dyDescent="0.25">
      <c r="B12" t="s">
        <v>51</v>
      </c>
      <c r="C12">
        <v>0</v>
      </c>
      <c r="D12">
        <v>0</v>
      </c>
    </row>
    <row r="13" spans="1:5" x14ac:dyDescent="0.25">
      <c r="B13" t="s">
        <v>52</v>
      </c>
      <c r="C13">
        <v>0</v>
      </c>
      <c r="D13">
        <v>0</v>
      </c>
    </row>
    <row r="14" spans="1:5" x14ac:dyDescent="0.25">
      <c r="B14" t="s">
        <v>53</v>
      </c>
      <c r="C14">
        <v>0</v>
      </c>
      <c r="D14">
        <v>0</v>
      </c>
    </row>
    <row r="15" spans="1:5" x14ac:dyDescent="0.25">
      <c r="B15" t="s">
        <v>54</v>
      </c>
      <c r="C15">
        <v>0</v>
      </c>
      <c r="D15">
        <v>0</v>
      </c>
    </row>
    <row r="16" spans="1:5" x14ac:dyDescent="0.25">
      <c r="B16" t="s">
        <v>55</v>
      </c>
      <c r="C16">
        <v>0</v>
      </c>
      <c r="D16">
        <v>0</v>
      </c>
    </row>
    <row r="17" spans="2:4" x14ac:dyDescent="0.25">
      <c r="B17" t="s">
        <v>56</v>
      </c>
      <c r="C17">
        <v>0</v>
      </c>
      <c r="D17">
        <v>0</v>
      </c>
    </row>
    <row r="18" spans="2:4" x14ac:dyDescent="0.25">
      <c r="B18" t="s">
        <v>57</v>
      </c>
      <c r="C18">
        <v>0</v>
      </c>
      <c r="D18">
        <v>0</v>
      </c>
    </row>
    <row r="19" spans="2:4" x14ac:dyDescent="0.25">
      <c r="B19" t="s">
        <v>58</v>
      </c>
      <c r="C19">
        <v>0</v>
      </c>
      <c r="D19">
        <v>0</v>
      </c>
    </row>
    <row r="20" spans="2:4" x14ac:dyDescent="0.25">
      <c r="B20" t="s">
        <v>59</v>
      </c>
      <c r="C20">
        <v>0</v>
      </c>
      <c r="D20">
        <v>0</v>
      </c>
    </row>
    <row r="21" spans="2:4" x14ac:dyDescent="0.25">
      <c r="B21" t="s">
        <v>60</v>
      </c>
      <c r="C21">
        <v>0</v>
      </c>
      <c r="D21">
        <v>0</v>
      </c>
    </row>
    <row r="22" spans="2:4" x14ac:dyDescent="0.25">
      <c r="B22" t="s">
        <v>84</v>
      </c>
      <c r="C22">
        <v>330.90807100000001</v>
      </c>
      <c r="D22">
        <v>157.399</v>
      </c>
    </row>
    <row r="23" spans="2:4" x14ac:dyDescent="0.25">
      <c r="B23" t="s">
        <v>61</v>
      </c>
      <c r="C23">
        <v>0</v>
      </c>
      <c r="D23">
        <v>0</v>
      </c>
    </row>
    <row r="24" spans="2:4" x14ac:dyDescent="0.25">
      <c r="B24" t="s">
        <v>62</v>
      </c>
      <c r="C24">
        <v>0</v>
      </c>
      <c r="D24">
        <v>0</v>
      </c>
    </row>
    <row r="25" spans="2:4" x14ac:dyDescent="0.25">
      <c r="B25" t="s">
        <v>63</v>
      </c>
      <c r="C25">
        <v>0</v>
      </c>
      <c r="D25">
        <v>0</v>
      </c>
    </row>
    <row r="26" spans="2:4" x14ac:dyDescent="0.25">
      <c r="B26" t="s">
        <v>64</v>
      </c>
      <c r="C26">
        <v>0</v>
      </c>
      <c r="D26">
        <v>0</v>
      </c>
    </row>
    <row r="27" spans="2:4" x14ac:dyDescent="0.25">
      <c r="B27" t="s">
        <v>65</v>
      </c>
      <c r="C27">
        <v>0</v>
      </c>
      <c r="D27">
        <v>0</v>
      </c>
    </row>
    <row r="28" spans="2:4" x14ac:dyDescent="0.25">
      <c r="B28" t="s">
        <v>66</v>
      </c>
      <c r="C28">
        <v>0</v>
      </c>
      <c r="D28">
        <v>0</v>
      </c>
    </row>
    <row r="29" spans="2:4" x14ac:dyDescent="0.25">
      <c r="B29" t="s">
        <v>67</v>
      </c>
      <c r="C29">
        <v>0</v>
      </c>
      <c r="D29">
        <v>0</v>
      </c>
    </row>
    <row r="30" spans="2:4" x14ac:dyDescent="0.25">
      <c r="B30" t="s">
        <v>68</v>
      </c>
      <c r="C30">
        <v>0</v>
      </c>
      <c r="D30">
        <v>0</v>
      </c>
    </row>
    <row r="31" spans="2:4" x14ac:dyDescent="0.25">
      <c r="B31" t="s">
        <v>69</v>
      </c>
      <c r="C31">
        <v>1665.6410000000001</v>
      </c>
      <c r="D31">
        <v>259.27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A5A1-8872-441F-B4CF-414A89F8096E}">
  <sheetPr codeName="Лист15"/>
  <dimension ref="A1:F5"/>
  <sheetViews>
    <sheetView workbookViewId="0">
      <selection activeCell="H22" sqref="H22"/>
    </sheetView>
  </sheetViews>
  <sheetFormatPr defaultRowHeight="15" x14ac:dyDescent="0.25"/>
  <cols>
    <col min="2" max="2" width="95.7109375" customWidth="1"/>
    <col min="6" max="6" width="14.140625" customWidth="1"/>
  </cols>
  <sheetData>
    <row r="1" spans="1:6" x14ac:dyDescent="0.25">
      <c r="A1" t="s">
        <v>122</v>
      </c>
    </row>
    <row r="2" spans="1:6" ht="90" x14ac:dyDescent="0.25">
      <c r="A2" s="55" t="s">
        <v>137</v>
      </c>
      <c r="B2" s="56" t="s">
        <v>0</v>
      </c>
      <c r="C2" s="3" t="s">
        <v>138</v>
      </c>
      <c r="D2" s="3" t="s">
        <v>139</v>
      </c>
      <c r="E2" s="1" t="s">
        <v>86</v>
      </c>
    </row>
    <row r="3" spans="1:6" x14ac:dyDescent="0.25">
      <c r="A3" s="28">
        <v>1</v>
      </c>
      <c r="B3" s="61" t="s">
        <v>69</v>
      </c>
      <c r="C3" s="20">
        <v>1665.6410000000001</v>
      </c>
      <c r="D3" s="20">
        <v>259.27</v>
      </c>
      <c r="E3" s="29">
        <f>(C3/D3-1)*100</f>
        <v>542.43491341073013</v>
      </c>
      <c r="F3" s="21">
        <v>7716748537</v>
      </c>
    </row>
    <row r="4" spans="1:6" x14ac:dyDescent="0.25">
      <c r="A4" s="28">
        <v>2</v>
      </c>
      <c r="B4" s="61" t="s">
        <v>84</v>
      </c>
      <c r="C4" s="20">
        <v>330.90807100000001</v>
      </c>
      <c r="D4" s="20">
        <v>157.399</v>
      </c>
      <c r="E4" s="29">
        <f t="shared" ref="E4:E5" si="0">(C4/D4-1)*100</f>
        <v>110.23518002020344</v>
      </c>
      <c r="F4" s="21" t="s">
        <v>131</v>
      </c>
    </row>
    <row r="5" spans="1:6" x14ac:dyDescent="0.25">
      <c r="A5" s="28">
        <v>3</v>
      </c>
      <c r="B5" s="61" t="s">
        <v>48</v>
      </c>
      <c r="C5" s="20">
        <v>0</v>
      </c>
      <c r="D5" s="20">
        <v>2.3370000000000002</v>
      </c>
      <c r="E5" s="29">
        <f t="shared" si="0"/>
        <v>-100</v>
      </c>
      <c r="F5" s="21">
        <v>7733812126</v>
      </c>
    </row>
  </sheetData>
  <sortState xmlns:xlrd2="http://schemas.microsoft.com/office/spreadsheetml/2017/richdata2" ref="A3:E5">
    <sortCondition descending="1" ref="C3:C5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0E2D-2398-4DCD-8AF9-7D867CFC75F2}">
  <sheetPr codeName="Лист16"/>
  <dimension ref="A1:E31"/>
  <sheetViews>
    <sheetView workbookViewId="0">
      <selection activeCell="H16" sqref="H16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125</v>
      </c>
    </row>
    <row r="2" spans="1:5" ht="56.25" x14ac:dyDescent="0.25">
      <c r="A2" s="55" t="s">
        <v>100</v>
      </c>
      <c r="B2" s="56" t="s">
        <v>0</v>
      </c>
      <c r="C2" s="1" t="s">
        <v>126</v>
      </c>
      <c r="D2" s="1" t="s">
        <v>127</v>
      </c>
      <c r="E2" s="1" t="s">
        <v>72</v>
      </c>
    </row>
    <row r="3" spans="1:5" x14ac:dyDescent="0.25">
      <c r="B3" t="s">
        <v>42</v>
      </c>
      <c r="C3" s="40">
        <v>206.61199999999999</v>
      </c>
      <c r="D3" s="40">
        <v>320.56599999999997</v>
      </c>
    </row>
    <row r="4" spans="1:5" x14ac:dyDescent="0.25">
      <c r="B4" t="s">
        <v>43</v>
      </c>
      <c r="C4" s="40">
        <v>-62.989451476793249</v>
      </c>
      <c r="D4" s="40">
        <v>25.513924050632912</v>
      </c>
    </row>
    <row r="5" spans="1:5" x14ac:dyDescent="0.25">
      <c r="B5" t="s">
        <v>44</v>
      </c>
      <c r="C5" s="40">
        <v>7.4210000000000003</v>
      </c>
      <c r="D5" s="40">
        <v>1.1659999999999999</v>
      </c>
    </row>
    <row r="6" spans="1:5" x14ac:dyDescent="0.25">
      <c r="B6" t="s">
        <v>45</v>
      </c>
      <c r="C6" s="40">
        <v>175.55699999999999</v>
      </c>
      <c r="D6" s="40">
        <v>44.941000000000003</v>
      </c>
    </row>
    <row r="7" spans="1:5" x14ac:dyDescent="0.25">
      <c r="B7" t="s">
        <v>46</v>
      </c>
      <c r="C7" s="40">
        <v>359.45100000000002</v>
      </c>
      <c r="D7" s="40">
        <v>268.81200000000001</v>
      </c>
    </row>
    <row r="8" spans="1:5" x14ac:dyDescent="0.25">
      <c r="B8" t="s">
        <v>47</v>
      </c>
      <c r="C8" s="40">
        <v>109.453</v>
      </c>
      <c r="D8" s="40">
        <v>94.927999999999997</v>
      </c>
    </row>
    <row r="9" spans="1:5" x14ac:dyDescent="0.25">
      <c r="B9" t="s">
        <v>48</v>
      </c>
      <c r="C9" s="40">
        <v>184.572</v>
      </c>
      <c r="D9" s="40">
        <v>119.354</v>
      </c>
    </row>
    <row r="10" spans="1:5" x14ac:dyDescent="0.25">
      <c r="B10" t="s">
        <v>49</v>
      </c>
      <c r="C10" s="40">
        <v>220.12</v>
      </c>
      <c r="D10" s="40">
        <v>259.096</v>
      </c>
    </row>
    <row r="11" spans="1:5" x14ac:dyDescent="0.25">
      <c r="B11" t="s">
        <v>50</v>
      </c>
      <c r="C11" s="40">
        <v>2.0680000000000001</v>
      </c>
      <c r="D11" s="40">
        <v>3.375</v>
      </c>
    </row>
    <row r="12" spans="1:5" x14ac:dyDescent="0.25">
      <c r="B12" t="s">
        <v>51</v>
      </c>
      <c r="C12" s="40">
        <v>6.6280000000000001</v>
      </c>
      <c r="D12" s="40">
        <v>4.3220000000000001</v>
      </c>
    </row>
    <row r="13" spans="1:5" x14ac:dyDescent="0.25">
      <c r="B13" t="s">
        <v>52</v>
      </c>
      <c r="C13" s="40">
        <v>4.8170000000000002</v>
      </c>
      <c r="D13" s="40">
        <v>1.2470000000000001</v>
      </c>
    </row>
    <row r="14" spans="1:5" x14ac:dyDescent="0.25">
      <c r="B14" t="s">
        <v>53</v>
      </c>
      <c r="C14" s="40" t="s">
        <v>83</v>
      </c>
      <c r="D14" s="40" t="s">
        <v>83</v>
      </c>
    </row>
    <row r="15" spans="1:5" x14ac:dyDescent="0.25">
      <c r="B15" t="s">
        <v>54</v>
      </c>
      <c r="C15" s="40">
        <v>864.21100000000001</v>
      </c>
      <c r="D15" s="40">
        <v>664.51900000000001</v>
      </c>
    </row>
    <row r="16" spans="1:5" x14ac:dyDescent="0.25">
      <c r="B16" t="s">
        <v>55</v>
      </c>
      <c r="C16" s="40">
        <v>10.307</v>
      </c>
      <c r="D16" s="40">
        <v>-4.2110000000000003</v>
      </c>
    </row>
    <row r="17" spans="2:4" x14ac:dyDescent="0.25">
      <c r="B17" t="s">
        <v>56</v>
      </c>
      <c r="C17" s="40">
        <v>180.98070000000001</v>
      </c>
      <c r="D17" s="40">
        <v>186.3776</v>
      </c>
    </row>
    <row r="18" spans="2:4" x14ac:dyDescent="0.25">
      <c r="B18" t="s">
        <v>57</v>
      </c>
      <c r="C18" s="40">
        <v>40.823999999999998</v>
      </c>
      <c r="D18" s="40">
        <v>0</v>
      </c>
    </row>
    <row r="19" spans="2:4" x14ac:dyDescent="0.25">
      <c r="B19" t="s">
        <v>58</v>
      </c>
      <c r="C19" s="40">
        <v>3.8889999999999998</v>
      </c>
      <c r="D19" s="40">
        <v>19.561</v>
      </c>
    </row>
    <row r="20" spans="2:4" x14ac:dyDescent="0.25">
      <c r="B20" t="s">
        <v>59</v>
      </c>
      <c r="C20" s="40">
        <v>51.295999999999999</v>
      </c>
      <c r="D20" s="40">
        <v>-108.505</v>
      </c>
    </row>
    <row r="21" spans="2:4" x14ac:dyDescent="0.25">
      <c r="B21" t="s">
        <v>60</v>
      </c>
      <c r="C21" s="40">
        <v>670.35</v>
      </c>
      <c r="D21" s="40">
        <v>357.339</v>
      </c>
    </row>
    <row r="22" spans="2:4" x14ac:dyDescent="0.25">
      <c r="B22" t="s">
        <v>84</v>
      </c>
      <c r="C22" s="40">
        <v>238.35599999999999</v>
      </c>
      <c r="D22" s="40">
        <v>153.67699999999999</v>
      </c>
    </row>
    <row r="23" spans="2:4" x14ac:dyDescent="0.25">
      <c r="B23" t="s">
        <v>61</v>
      </c>
      <c r="C23" s="40">
        <v>-4.1139999999999999</v>
      </c>
      <c r="D23" s="40">
        <v>-12.052</v>
      </c>
    </row>
    <row r="24" spans="2:4" x14ac:dyDescent="0.25">
      <c r="B24" t="s">
        <v>62</v>
      </c>
      <c r="C24" s="40">
        <v>10.913</v>
      </c>
      <c r="D24" s="40">
        <v>-41.960999999999999</v>
      </c>
    </row>
    <row r="25" spans="2:4" x14ac:dyDescent="0.25">
      <c r="B25" t="s">
        <v>63</v>
      </c>
      <c r="C25" s="40">
        <v>100.453</v>
      </c>
      <c r="D25" s="40">
        <v>-91.082999999999998</v>
      </c>
    </row>
    <row r="26" spans="2:4" x14ac:dyDescent="0.25">
      <c r="B26" t="s">
        <v>64</v>
      </c>
      <c r="C26" s="40">
        <v>-80.768000000000001</v>
      </c>
      <c r="D26" s="40">
        <v>-4.0259999999999998</v>
      </c>
    </row>
    <row r="27" spans="2:4" x14ac:dyDescent="0.25">
      <c r="B27" t="s">
        <v>65</v>
      </c>
      <c r="C27" s="40">
        <v>145.405</v>
      </c>
      <c r="D27" s="40">
        <v>30.135000000000002</v>
      </c>
    </row>
    <row r="28" spans="2:4" x14ac:dyDescent="0.25">
      <c r="B28" t="s">
        <v>66</v>
      </c>
      <c r="C28" s="40">
        <v>14.337999999999999</v>
      </c>
      <c r="D28" s="40">
        <v>53.518999999999998</v>
      </c>
    </row>
    <row r="29" spans="2:4" x14ac:dyDescent="0.25">
      <c r="B29" t="s">
        <v>67</v>
      </c>
      <c r="C29" s="40">
        <v>0.64</v>
      </c>
      <c r="D29" s="40">
        <v>4.6429999999999998</v>
      </c>
    </row>
    <row r="30" spans="2:4" x14ac:dyDescent="0.25">
      <c r="B30" t="s">
        <v>68</v>
      </c>
      <c r="C30" s="40">
        <v>432.9537514099996</v>
      </c>
      <c r="D30" s="40">
        <v>117.01724991999976</v>
      </c>
    </row>
    <row r="31" spans="2:4" x14ac:dyDescent="0.25">
      <c r="B31" t="s">
        <v>69</v>
      </c>
      <c r="C31" s="40">
        <v>210.54300000000001</v>
      </c>
      <c r="D31" s="40">
        <v>17.297000000000001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92B6-F3CC-4525-9A47-453DB0F0080F}">
  <sheetPr codeName="Лист17"/>
  <dimension ref="A1:P35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2.7109375" customWidth="1"/>
    <col min="3" max="4" width="9.42578125" bestFit="1" customWidth="1"/>
    <col min="5" max="5" width="11.28515625" bestFit="1" customWidth="1"/>
    <col min="13" max="13" width="16" customWidth="1"/>
    <col min="15" max="15" width="9.5703125" bestFit="1" customWidth="1"/>
    <col min="16" max="16" width="9.28515625" bestFit="1" customWidth="1"/>
  </cols>
  <sheetData>
    <row r="1" spans="1:16" x14ac:dyDescent="0.25">
      <c r="A1" t="s">
        <v>194</v>
      </c>
    </row>
    <row r="2" spans="1:16" ht="45" x14ac:dyDescent="0.25">
      <c r="A2" s="55" t="s">
        <v>199</v>
      </c>
      <c r="B2" s="56" t="s">
        <v>0</v>
      </c>
      <c r="C2" s="1" t="s">
        <v>200</v>
      </c>
      <c r="D2" s="1" t="s">
        <v>201</v>
      </c>
      <c r="E2" s="77"/>
    </row>
    <row r="3" spans="1:16" x14ac:dyDescent="0.25">
      <c r="A3" s="114">
        <v>1</v>
      </c>
      <c r="B3" s="23" t="s">
        <v>54</v>
      </c>
      <c r="C3" s="84">
        <v>3565.875</v>
      </c>
      <c r="D3" s="91">
        <v>666.05140311999992</v>
      </c>
      <c r="E3">
        <v>4205271785</v>
      </c>
      <c r="O3" s="81"/>
      <c r="P3" s="81"/>
    </row>
    <row r="4" spans="1:16" x14ac:dyDescent="0.25">
      <c r="A4" s="114">
        <v>2</v>
      </c>
      <c r="B4" s="102" t="s">
        <v>239</v>
      </c>
      <c r="C4" s="113">
        <v>1720</v>
      </c>
      <c r="D4" s="113">
        <v>1426</v>
      </c>
      <c r="E4">
        <v>7704599714</v>
      </c>
      <c r="O4" s="81"/>
      <c r="P4" s="81"/>
    </row>
    <row r="5" spans="1:16" x14ac:dyDescent="0.25">
      <c r="A5" s="114">
        <v>3</v>
      </c>
      <c r="B5" s="23" t="s">
        <v>238</v>
      </c>
      <c r="C5" s="84">
        <v>1434.41</v>
      </c>
      <c r="D5" s="91">
        <v>663.4</v>
      </c>
      <c r="E5">
        <v>7704784072</v>
      </c>
      <c r="O5" s="81"/>
      <c r="P5" s="81"/>
    </row>
    <row r="6" spans="1:16" x14ac:dyDescent="0.25">
      <c r="A6" s="114">
        <v>4</v>
      </c>
      <c r="B6" s="19" t="s">
        <v>229</v>
      </c>
      <c r="C6" s="97">
        <v>611.50864200000001</v>
      </c>
      <c r="D6" s="97">
        <v>249.40571199999999</v>
      </c>
      <c r="E6">
        <v>278200683</v>
      </c>
      <c r="O6" s="81"/>
      <c r="P6" s="81"/>
    </row>
    <row r="7" spans="1:16" x14ac:dyDescent="0.25">
      <c r="A7" s="114">
        <v>5</v>
      </c>
      <c r="B7" s="23" t="s">
        <v>69</v>
      </c>
      <c r="C7" s="84">
        <v>575.17200000000003</v>
      </c>
      <c r="D7" s="91">
        <v>1542.9480000000001</v>
      </c>
      <c r="E7">
        <v>7716748537</v>
      </c>
      <c r="O7" s="81"/>
      <c r="P7" s="81"/>
    </row>
    <row r="8" spans="1:16" x14ac:dyDescent="0.25">
      <c r="A8" s="114">
        <v>6</v>
      </c>
      <c r="B8" s="23" t="s">
        <v>45</v>
      </c>
      <c r="C8" s="92">
        <v>528.9770426</v>
      </c>
      <c r="D8" s="96">
        <v>46.649033000000003</v>
      </c>
      <c r="E8">
        <v>5407973316</v>
      </c>
      <c r="O8" s="81"/>
      <c r="P8" s="81"/>
    </row>
    <row r="9" spans="1:16" x14ac:dyDescent="0.25">
      <c r="A9" s="114">
        <v>7</v>
      </c>
      <c r="B9" s="19" t="s">
        <v>59</v>
      </c>
      <c r="C9" s="92">
        <v>459.04932000000002</v>
      </c>
      <c r="D9" s="96">
        <v>130.345</v>
      </c>
      <c r="E9" t="s">
        <v>159</v>
      </c>
      <c r="O9" s="81"/>
      <c r="P9" s="81"/>
    </row>
    <row r="10" spans="1:16" x14ac:dyDescent="0.25">
      <c r="A10" s="114">
        <v>8</v>
      </c>
      <c r="B10" s="19" t="s">
        <v>223</v>
      </c>
      <c r="C10" s="92">
        <v>367.14499999999998</v>
      </c>
      <c r="D10" s="96">
        <v>39.911999999999999</v>
      </c>
      <c r="E10">
        <v>7703769314</v>
      </c>
      <c r="O10" s="81"/>
      <c r="P10" s="81"/>
    </row>
    <row r="11" spans="1:16" x14ac:dyDescent="0.25">
      <c r="A11" s="114">
        <v>9</v>
      </c>
      <c r="B11" s="19" t="s">
        <v>56</v>
      </c>
      <c r="C11" s="84">
        <v>312.38400000000001</v>
      </c>
      <c r="D11" s="91">
        <v>217.114</v>
      </c>
      <c r="E11">
        <v>7730634468</v>
      </c>
      <c r="O11" s="81"/>
      <c r="P11" s="81"/>
    </row>
    <row r="12" spans="1:16" x14ac:dyDescent="0.25">
      <c r="A12" s="114">
        <v>10</v>
      </c>
      <c r="B12" s="19" t="s">
        <v>48</v>
      </c>
      <c r="C12" s="84">
        <v>301.01299999999998</v>
      </c>
      <c r="D12" s="91">
        <v>85.392200000000003</v>
      </c>
      <c r="E12">
        <v>7733812126</v>
      </c>
      <c r="O12" s="81"/>
      <c r="P12" s="81"/>
    </row>
    <row r="13" spans="1:16" x14ac:dyDescent="0.25">
      <c r="A13" s="114">
        <v>11</v>
      </c>
      <c r="B13" s="23" t="s">
        <v>84</v>
      </c>
      <c r="C13" s="97">
        <v>189.827</v>
      </c>
      <c r="D13" s="97">
        <v>135.71100000000001</v>
      </c>
      <c r="E13">
        <v>7715825027</v>
      </c>
      <c r="O13" s="81"/>
      <c r="P13" s="81"/>
    </row>
    <row r="14" spans="1:16" x14ac:dyDescent="0.25">
      <c r="A14" s="114">
        <v>12</v>
      </c>
      <c r="B14" s="19" t="s">
        <v>66</v>
      </c>
      <c r="C14" s="92">
        <v>166.691</v>
      </c>
      <c r="D14" s="96">
        <v>31.606000000000002</v>
      </c>
      <c r="E14">
        <v>4205219217</v>
      </c>
      <c r="O14" s="81"/>
      <c r="P14" s="81"/>
    </row>
    <row r="15" spans="1:16" x14ac:dyDescent="0.25">
      <c r="A15" s="114">
        <v>13</v>
      </c>
      <c r="B15" s="19" t="s">
        <v>177</v>
      </c>
      <c r="C15" s="92">
        <v>143.88585399999999</v>
      </c>
      <c r="D15" s="96">
        <v>83.257000000000005</v>
      </c>
      <c r="E15">
        <v>6162070130</v>
      </c>
      <c r="O15" s="81"/>
      <c r="P15" s="81"/>
    </row>
    <row r="16" spans="1:16" x14ac:dyDescent="0.25">
      <c r="A16" s="114">
        <v>14</v>
      </c>
      <c r="B16" s="23" t="s">
        <v>171</v>
      </c>
      <c r="C16" s="84">
        <v>140.10499999999999</v>
      </c>
      <c r="D16" s="91">
        <v>64.686999999999998</v>
      </c>
      <c r="E16" t="s">
        <v>172</v>
      </c>
      <c r="O16" s="81"/>
      <c r="P16" s="81"/>
    </row>
    <row r="17" spans="1:16" x14ac:dyDescent="0.25">
      <c r="A17" s="114">
        <v>15</v>
      </c>
      <c r="B17" s="19" t="s">
        <v>176</v>
      </c>
      <c r="C17" s="92">
        <v>135.62265900000003</v>
      </c>
      <c r="D17" s="96">
        <v>61.290955000000004</v>
      </c>
      <c r="E17">
        <v>3664223480</v>
      </c>
      <c r="O17" s="81"/>
      <c r="P17" s="81"/>
    </row>
    <row r="18" spans="1:16" x14ac:dyDescent="0.25">
      <c r="A18" s="114">
        <v>16</v>
      </c>
      <c r="B18" s="23" t="s">
        <v>180</v>
      </c>
      <c r="C18" s="84">
        <v>125.7</v>
      </c>
      <c r="D18" s="91">
        <v>51.8</v>
      </c>
      <c r="E18">
        <v>7325081622</v>
      </c>
    </row>
    <row r="19" spans="1:16" x14ac:dyDescent="0.25">
      <c r="A19" s="114">
        <v>17</v>
      </c>
      <c r="B19" s="19" t="s">
        <v>179</v>
      </c>
      <c r="C19" s="92">
        <v>113.7</v>
      </c>
      <c r="D19" s="96">
        <v>107.4</v>
      </c>
      <c r="E19">
        <v>7702820127</v>
      </c>
    </row>
    <row r="20" spans="1:16" x14ac:dyDescent="0.25">
      <c r="A20" s="114">
        <v>18</v>
      </c>
      <c r="B20" s="19" t="s">
        <v>228</v>
      </c>
      <c r="C20" s="92">
        <v>99.56572663</v>
      </c>
      <c r="D20" s="96">
        <v>152.66775195</v>
      </c>
      <c r="E20" t="s">
        <v>231</v>
      </c>
    </row>
    <row r="21" spans="1:16" x14ac:dyDescent="0.25">
      <c r="A21" s="114">
        <v>19</v>
      </c>
      <c r="B21" s="23" t="s">
        <v>51</v>
      </c>
      <c r="C21" s="92">
        <v>92.554000000000002</v>
      </c>
      <c r="D21" s="96">
        <v>-8.4619999999999997</v>
      </c>
      <c r="E21">
        <v>7704493556</v>
      </c>
    </row>
    <row r="22" spans="1:16" x14ac:dyDescent="0.25">
      <c r="A22" s="114">
        <v>20</v>
      </c>
      <c r="B22" s="22" t="s">
        <v>178</v>
      </c>
      <c r="C22" s="92">
        <v>81.072023999999999</v>
      </c>
      <c r="D22" s="96">
        <v>51.098404000000002</v>
      </c>
      <c r="E22">
        <v>6162073437</v>
      </c>
    </row>
    <row r="23" spans="1:16" x14ac:dyDescent="0.25">
      <c r="A23" s="114">
        <v>21</v>
      </c>
      <c r="B23" s="19" t="s">
        <v>165</v>
      </c>
      <c r="C23" s="92">
        <v>78.784999999999997</v>
      </c>
      <c r="D23" s="96">
        <v>61.49</v>
      </c>
      <c r="E23">
        <v>5260355389</v>
      </c>
      <c r="F23" s="82"/>
      <c r="G23" s="82"/>
    </row>
    <row r="24" spans="1:16" x14ac:dyDescent="0.25">
      <c r="A24" s="114">
        <v>22</v>
      </c>
      <c r="B24" s="22" t="s">
        <v>183</v>
      </c>
      <c r="C24" s="92">
        <v>54.286999999999999</v>
      </c>
      <c r="D24" s="96">
        <v>6.1429999999999998</v>
      </c>
      <c r="E24">
        <v>6316103050</v>
      </c>
    </row>
    <row r="25" spans="1:16" x14ac:dyDescent="0.25">
      <c r="A25" s="114">
        <v>23</v>
      </c>
      <c r="B25" s="19" t="s">
        <v>226</v>
      </c>
      <c r="C25" s="92">
        <v>50.256</v>
      </c>
      <c r="D25" s="96">
        <v>38.951000000000001</v>
      </c>
      <c r="E25">
        <v>7728771940</v>
      </c>
    </row>
    <row r="26" spans="1:16" x14ac:dyDescent="0.25">
      <c r="A26" s="114">
        <v>24</v>
      </c>
      <c r="B26" s="19" t="s">
        <v>175</v>
      </c>
      <c r="C26" s="84">
        <v>21.549975999999997</v>
      </c>
      <c r="D26" s="91">
        <v>0.13</v>
      </c>
      <c r="E26">
        <v>9201526872</v>
      </c>
    </row>
    <row r="27" spans="1:16" x14ac:dyDescent="0.25">
      <c r="A27" s="114">
        <v>25</v>
      </c>
      <c r="B27" s="23" t="s">
        <v>44</v>
      </c>
      <c r="C27" s="93">
        <v>13.87</v>
      </c>
      <c r="D27" s="93">
        <v>78.228999999999999</v>
      </c>
      <c r="E27">
        <v>7704472891</v>
      </c>
    </row>
    <row r="28" spans="1:16" x14ac:dyDescent="0.25">
      <c r="A28" s="114">
        <v>26</v>
      </c>
      <c r="B28" s="23" t="s">
        <v>234</v>
      </c>
      <c r="C28" s="84">
        <v>7.35</v>
      </c>
      <c r="D28" s="91">
        <v>-2.8</v>
      </c>
      <c r="E28">
        <v>7713473700</v>
      </c>
    </row>
    <row r="29" spans="1:16" x14ac:dyDescent="0.25">
      <c r="A29" s="114">
        <v>27</v>
      </c>
      <c r="B29" s="23" t="s">
        <v>222</v>
      </c>
      <c r="C29" s="84">
        <v>6.8019999999999996</v>
      </c>
      <c r="D29" s="91">
        <v>2.516</v>
      </c>
      <c r="E29">
        <v>7725850061</v>
      </c>
    </row>
    <row r="30" spans="1:16" x14ac:dyDescent="0.25">
      <c r="A30" s="114">
        <v>28</v>
      </c>
      <c r="B30" s="23" t="s">
        <v>236</v>
      </c>
      <c r="C30" s="97">
        <v>6.7439999999999998</v>
      </c>
      <c r="D30" s="97">
        <v>-7.2089999999999996</v>
      </c>
      <c r="E30">
        <v>3123449916</v>
      </c>
    </row>
    <row r="31" spans="1:16" x14ac:dyDescent="0.25">
      <c r="A31" s="114">
        <v>29</v>
      </c>
      <c r="B31" s="23" t="s">
        <v>237</v>
      </c>
      <c r="C31" s="84">
        <v>1.238</v>
      </c>
      <c r="D31" s="91">
        <v>-5.2999999999999999E-2</v>
      </c>
      <c r="E31">
        <v>3123455010</v>
      </c>
    </row>
    <row r="32" spans="1:16" x14ac:dyDescent="0.25">
      <c r="A32" s="114">
        <v>30</v>
      </c>
      <c r="B32" s="19" t="s">
        <v>182</v>
      </c>
      <c r="C32" s="92">
        <v>0.69799999999999995</v>
      </c>
      <c r="D32" s="96">
        <v>0.17599999999999999</v>
      </c>
      <c r="E32">
        <v>2465260220</v>
      </c>
    </row>
    <row r="33" spans="1:5" x14ac:dyDescent="0.25">
      <c r="A33" s="114">
        <v>31</v>
      </c>
      <c r="B33" s="23" t="s">
        <v>227</v>
      </c>
      <c r="C33" s="92">
        <v>-0.83799999999999997</v>
      </c>
      <c r="D33" s="96">
        <v>1.0069999999999999</v>
      </c>
      <c r="E33">
        <v>7727465330</v>
      </c>
    </row>
    <row r="34" spans="1:5" x14ac:dyDescent="0.25">
      <c r="A34" s="114">
        <v>32</v>
      </c>
      <c r="B34" s="19" t="s">
        <v>224</v>
      </c>
      <c r="C34" s="92">
        <v>-5.7130000000000001</v>
      </c>
      <c r="D34" s="96">
        <v>-31.068999999999999</v>
      </c>
      <c r="E34">
        <v>9701125685</v>
      </c>
    </row>
    <row r="35" spans="1:5" x14ac:dyDescent="0.25">
      <c r="A35" s="114">
        <v>33</v>
      </c>
      <c r="B35" s="23" t="s">
        <v>225</v>
      </c>
      <c r="C35" s="92">
        <v>-19.462</v>
      </c>
      <c r="D35" s="96">
        <v>-15.967000000000001</v>
      </c>
      <c r="E35">
        <v>7705974076</v>
      </c>
    </row>
  </sheetData>
  <autoFilter ref="A2:K2" xr:uid="{AD3C58CE-4D0E-4AF8-908E-551984FD9555}">
    <sortState xmlns:xlrd2="http://schemas.microsoft.com/office/spreadsheetml/2017/richdata2" ref="A3:K35">
      <sortCondition descending="1" ref="C2"/>
    </sortState>
  </autoFilter>
  <sortState xmlns:xlrd2="http://schemas.microsoft.com/office/spreadsheetml/2017/richdata2" ref="A3:D17">
    <sortCondition descending="1" ref="C3:C17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D42D-4185-4E23-9191-C015D54670F8}">
  <sheetPr codeName="Лист18"/>
  <dimension ref="A1:E31"/>
  <sheetViews>
    <sheetView workbookViewId="0">
      <selection activeCell="I14" sqref="I14"/>
    </sheetView>
  </sheetViews>
  <sheetFormatPr defaultRowHeight="15" x14ac:dyDescent="0.25"/>
  <cols>
    <col min="2" max="2" width="95.7109375" customWidth="1"/>
  </cols>
  <sheetData>
    <row r="1" spans="1:5" x14ac:dyDescent="0.25">
      <c r="A1" t="s">
        <v>143</v>
      </c>
    </row>
    <row r="2" spans="1:5" ht="78.75" x14ac:dyDescent="0.25">
      <c r="A2" s="55" t="s">
        <v>100</v>
      </c>
      <c r="B2" s="56" t="s">
        <v>0</v>
      </c>
      <c r="C2" s="64" t="s">
        <v>142</v>
      </c>
      <c r="D2" s="64" t="s">
        <v>141</v>
      </c>
      <c r="E2" s="64" t="s">
        <v>72</v>
      </c>
    </row>
    <row r="3" spans="1:5" x14ac:dyDescent="0.25">
      <c r="B3" t="s">
        <v>42</v>
      </c>
      <c r="C3" s="68">
        <v>2.5705970825477751</v>
      </c>
      <c r="D3" s="68">
        <v>1.5532194130853729</v>
      </c>
      <c r="E3">
        <f>(C3/D3-1)*100</f>
        <v>65.501220297101838</v>
      </c>
    </row>
    <row r="4" spans="1:5" x14ac:dyDescent="0.25">
      <c r="B4" t="s">
        <v>43</v>
      </c>
      <c r="C4" s="68">
        <v>0</v>
      </c>
      <c r="D4" s="68">
        <v>0</v>
      </c>
      <c r="E4" t="e">
        <f t="shared" ref="E4:E31" si="0">(C4/D4-1)*100</f>
        <v>#DIV/0!</v>
      </c>
    </row>
    <row r="5" spans="1:5" x14ac:dyDescent="0.25">
      <c r="B5" t="s">
        <v>44</v>
      </c>
      <c r="C5" s="68">
        <v>4</v>
      </c>
      <c r="D5" s="68">
        <v>3</v>
      </c>
      <c r="E5">
        <f t="shared" si="0"/>
        <v>33.333333333333329</v>
      </c>
    </row>
    <row r="6" spans="1:5" x14ac:dyDescent="0.25">
      <c r="B6" t="s">
        <v>45</v>
      </c>
      <c r="C6" s="68">
        <v>2.1890000000000001</v>
      </c>
      <c r="D6" s="68">
        <v>1.534</v>
      </c>
      <c r="E6">
        <f t="shared" si="0"/>
        <v>42.698826597131692</v>
      </c>
    </row>
    <row r="7" spans="1:5" x14ac:dyDescent="0.25">
      <c r="B7" t="s">
        <v>46</v>
      </c>
      <c r="C7" s="68">
        <v>0.9</v>
      </c>
      <c r="D7" s="68">
        <v>0.6</v>
      </c>
      <c r="E7">
        <f t="shared" si="0"/>
        <v>50</v>
      </c>
    </row>
    <row r="8" spans="1:5" x14ac:dyDescent="0.25">
      <c r="B8" t="s">
        <v>47</v>
      </c>
      <c r="C8" s="68">
        <v>0</v>
      </c>
      <c r="D8" s="68">
        <v>0</v>
      </c>
      <c r="E8" t="e">
        <f t="shared" si="0"/>
        <v>#DIV/0!</v>
      </c>
    </row>
    <row r="9" spans="1:5" x14ac:dyDescent="0.25">
      <c r="B9" t="s">
        <v>48</v>
      </c>
      <c r="C9" s="68">
        <v>3.3319999999999999</v>
      </c>
      <c r="D9" s="68">
        <v>1.956</v>
      </c>
      <c r="E9">
        <f t="shared" si="0"/>
        <v>70.347648261758678</v>
      </c>
    </row>
    <row r="10" spans="1:5" x14ac:dyDescent="0.25">
      <c r="B10" t="s">
        <v>49</v>
      </c>
      <c r="C10" s="68">
        <v>0</v>
      </c>
      <c r="D10" s="68">
        <v>0</v>
      </c>
      <c r="E10" t="e">
        <f t="shared" si="0"/>
        <v>#DIV/0!</v>
      </c>
    </row>
    <row r="11" spans="1:5" x14ac:dyDescent="0.25">
      <c r="B11" t="s">
        <v>50</v>
      </c>
      <c r="C11" s="68">
        <v>1.524</v>
      </c>
      <c r="D11" s="68">
        <v>2.226</v>
      </c>
      <c r="E11">
        <f t="shared" si="0"/>
        <v>-31.536388140161719</v>
      </c>
    </row>
    <row r="12" spans="1:5" x14ac:dyDescent="0.25">
      <c r="B12" t="s">
        <v>51</v>
      </c>
      <c r="C12" s="68">
        <v>1.7</v>
      </c>
      <c r="D12" s="68">
        <v>1.25</v>
      </c>
      <c r="E12">
        <f t="shared" si="0"/>
        <v>35.999999999999986</v>
      </c>
    </row>
    <row r="13" spans="1:5" x14ac:dyDescent="0.25">
      <c r="B13" t="s">
        <v>52</v>
      </c>
      <c r="C13" s="68">
        <v>3.6</v>
      </c>
      <c r="D13" s="68">
        <v>3.1</v>
      </c>
      <c r="E13">
        <f t="shared" si="0"/>
        <v>16.129032258064523</v>
      </c>
    </row>
    <row r="14" spans="1:5" x14ac:dyDescent="0.25">
      <c r="B14" t="s">
        <v>53</v>
      </c>
      <c r="C14" s="68" t="s">
        <v>161</v>
      </c>
      <c r="D14" s="68" t="s">
        <v>161</v>
      </c>
      <c r="E14" t="e">
        <f t="shared" si="0"/>
        <v>#VALUE!</v>
      </c>
    </row>
    <row r="15" spans="1:5" x14ac:dyDescent="0.25">
      <c r="B15" t="s">
        <v>54</v>
      </c>
      <c r="C15" s="68">
        <v>0</v>
      </c>
      <c r="D15" s="68">
        <v>0</v>
      </c>
      <c r="E15" t="e">
        <f t="shared" si="0"/>
        <v>#DIV/0!</v>
      </c>
    </row>
    <row r="16" spans="1:5" x14ac:dyDescent="0.25">
      <c r="B16" t="s">
        <v>55</v>
      </c>
      <c r="C16" s="68">
        <v>2.8610000000000002</v>
      </c>
      <c r="D16" s="68">
        <v>1.5640000000000001</v>
      </c>
      <c r="E16">
        <f t="shared" si="0"/>
        <v>82.92838874680308</v>
      </c>
    </row>
    <row r="17" spans="2:5" x14ac:dyDescent="0.25">
      <c r="B17" t="s">
        <v>56</v>
      </c>
      <c r="C17" s="68">
        <v>15.64</v>
      </c>
      <c r="D17" s="68">
        <v>13.784000000000001</v>
      </c>
      <c r="E17">
        <f t="shared" si="0"/>
        <v>13.464886825304689</v>
      </c>
    </row>
    <row r="18" spans="2:5" x14ac:dyDescent="0.25">
      <c r="B18" t="s">
        <v>57</v>
      </c>
      <c r="C18" s="68">
        <v>2.4209999999999998</v>
      </c>
      <c r="D18" s="68">
        <v>0.59199999999999997</v>
      </c>
      <c r="E18">
        <f t="shared" si="0"/>
        <v>308.95270270270271</v>
      </c>
    </row>
    <row r="19" spans="2:5" x14ac:dyDescent="0.25">
      <c r="B19" t="s">
        <v>58</v>
      </c>
      <c r="C19" s="68">
        <v>1.6819999999999999</v>
      </c>
      <c r="D19" s="68">
        <v>0.98</v>
      </c>
      <c r="E19">
        <f t="shared" si="0"/>
        <v>71.632653061224488</v>
      </c>
    </row>
    <row r="20" spans="2:5" x14ac:dyDescent="0.25">
      <c r="B20" t="s">
        <v>59</v>
      </c>
      <c r="C20" s="68">
        <v>2.1</v>
      </c>
      <c r="D20" s="68">
        <v>2</v>
      </c>
      <c r="E20">
        <f t="shared" si="0"/>
        <v>5.0000000000000044</v>
      </c>
    </row>
    <row r="21" spans="2:5" x14ac:dyDescent="0.25">
      <c r="B21" t="s">
        <v>60</v>
      </c>
      <c r="C21" s="68">
        <v>2.4039999999999999</v>
      </c>
      <c r="D21" s="68">
        <v>1.9670000000000001</v>
      </c>
      <c r="E21">
        <f t="shared" si="0"/>
        <v>22.216573462125044</v>
      </c>
    </row>
    <row r="22" spans="2:5" x14ac:dyDescent="0.25">
      <c r="B22" t="s">
        <v>84</v>
      </c>
      <c r="C22" s="68">
        <v>0</v>
      </c>
      <c r="D22" s="68">
        <v>0</v>
      </c>
      <c r="E22" t="e">
        <f t="shared" si="0"/>
        <v>#DIV/0!</v>
      </c>
    </row>
    <row r="23" spans="2:5" x14ac:dyDescent="0.25">
      <c r="B23" t="s">
        <v>61</v>
      </c>
      <c r="C23" s="68">
        <v>2.1219999999999999</v>
      </c>
      <c r="D23" s="68">
        <v>1.5744</v>
      </c>
      <c r="E23">
        <f t="shared" si="0"/>
        <v>34.781504065040636</v>
      </c>
    </row>
    <row r="24" spans="2:5" x14ac:dyDescent="0.25">
      <c r="B24" t="s">
        <v>62</v>
      </c>
      <c r="C24" s="68">
        <v>0</v>
      </c>
      <c r="D24" s="68">
        <v>0</v>
      </c>
      <c r="E24" t="e">
        <f t="shared" si="0"/>
        <v>#DIV/0!</v>
      </c>
    </row>
    <row r="25" spans="2:5" x14ac:dyDescent="0.25">
      <c r="B25" t="s">
        <v>63</v>
      </c>
      <c r="C25" s="68">
        <v>2</v>
      </c>
      <c r="D25" s="68">
        <v>1.9</v>
      </c>
      <c r="E25">
        <f t="shared" si="0"/>
        <v>5.2631578947368363</v>
      </c>
    </row>
    <row r="26" spans="2:5" x14ac:dyDescent="0.25">
      <c r="B26" t="s">
        <v>64</v>
      </c>
      <c r="C26" s="68">
        <v>1.3149999999999999</v>
      </c>
      <c r="D26" s="68">
        <v>0.64400000000000002</v>
      </c>
      <c r="E26">
        <f t="shared" si="0"/>
        <v>104.19254658385091</v>
      </c>
    </row>
    <row r="27" spans="2:5" x14ac:dyDescent="0.25">
      <c r="B27" t="s">
        <v>65</v>
      </c>
      <c r="C27" s="68">
        <v>0</v>
      </c>
      <c r="D27" s="68">
        <v>0</v>
      </c>
      <c r="E27" t="e">
        <f t="shared" si="0"/>
        <v>#DIV/0!</v>
      </c>
    </row>
    <row r="28" spans="2:5" x14ac:dyDescent="0.25">
      <c r="B28" t="s">
        <v>66</v>
      </c>
      <c r="C28" s="68">
        <v>1.4</v>
      </c>
      <c r="D28" s="68">
        <v>1</v>
      </c>
      <c r="E28">
        <f t="shared" si="0"/>
        <v>39.999999999999993</v>
      </c>
    </row>
    <row r="29" spans="2:5" x14ac:dyDescent="0.25">
      <c r="B29" t="s">
        <v>67</v>
      </c>
      <c r="C29" s="68">
        <v>2.8</v>
      </c>
      <c r="D29" s="68">
        <v>2.8</v>
      </c>
      <c r="E29">
        <f t="shared" si="0"/>
        <v>0</v>
      </c>
    </row>
    <row r="30" spans="2:5" x14ac:dyDescent="0.25">
      <c r="B30" t="s">
        <v>68</v>
      </c>
      <c r="C30" s="68">
        <v>0</v>
      </c>
      <c r="D30" s="68">
        <v>0</v>
      </c>
      <c r="E30" t="e">
        <f t="shared" si="0"/>
        <v>#DIV/0!</v>
      </c>
    </row>
    <row r="31" spans="2:5" x14ac:dyDescent="0.25">
      <c r="B31" t="s">
        <v>69</v>
      </c>
      <c r="C31" s="68">
        <v>1.5</v>
      </c>
      <c r="D31" s="68">
        <v>1.7</v>
      </c>
      <c r="E31">
        <f t="shared" si="0"/>
        <v>-11.764705882352944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D598-0021-4F30-96C4-569E333419EE}">
  <sheetPr codeName="Лист19"/>
  <dimension ref="A1:E39"/>
  <sheetViews>
    <sheetView workbookViewId="0">
      <selection activeCell="H37" sqref="H37"/>
    </sheetView>
  </sheetViews>
  <sheetFormatPr defaultRowHeight="15" x14ac:dyDescent="0.25"/>
  <cols>
    <col min="2" max="2" width="95.7109375" customWidth="1"/>
    <col min="3" max="4" width="9.140625" style="11"/>
  </cols>
  <sheetData>
    <row r="1" spans="1:5" x14ac:dyDescent="0.25">
      <c r="A1" s="21" t="s">
        <v>144</v>
      </c>
      <c r="B1" s="34"/>
      <c r="C1" s="48"/>
      <c r="D1" s="48"/>
      <c r="E1" s="49"/>
    </row>
    <row r="2" spans="1:5" ht="67.5" x14ac:dyDescent="0.25">
      <c r="A2" s="50" t="s">
        <v>100</v>
      </c>
      <c r="B2" s="50" t="s">
        <v>0</v>
      </c>
      <c r="C2" s="52" t="s">
        <v>145</v>
      </c>
      <c r="D2" s="52" t="s">
        <v>146</v>
      </c>
      <c r="E2" s="51" t="s">
        <v>114</v>
      </c>
    </row>
    <row r="3" spans="1:5" x14ac:dyDescent="0.25">
      <c r="B3" t="s">
        <v>5</v>
      </c>
      <c r="C3" s="11" t="e">
        <f>VLOOKUP(B3,#REF!,6,FALSE)/1000</f>
        <v>#REF!</v>
      </c>
      <c r="D3" s="11" t="e">
        <f>VLOOKUP(B3,#REF!,4,FALSE)/1000</f>
        <v>#REF!</v>
      </c>
    </row>
    <row r="4" spans="1:5" x14ac:dyDescent="0.25">
      <c r="B4" t="s">
        <v>6</v>
      </c>
      <c r="C4" s="11" t="e">
        <f>VLOOKUP(B4,#REF!,6,FALSE)/1000</f>
        <v>#REF!</v>
      </c>
      <c r="D4" s="11" t="e">
        <f>VLOOKUP(B4,#REF!,4,FALSE)/1000</f>
        <v>#REF!</v>
      </c>
    </row>
    <row r="5" spans="1:5" x14ac:dyDescent="0.25">
      <c r="B5" t="s">
        <v>7</v>
      </c>
      <c r="C5" s="11" t="e">
        <f>VLOOKUP(B5,#REF!,6,FALSE)/1000</f>
        <v>#REF!</v>
      </c>
      <c r="D5" s="11" t="e">
        <f>VLOOKUP(B5,#REF!,4,FALSE)/1000</f>
        <v>#REF!</v>
      </c>
    </row>
    <row r="6" spans="1:5" x14ac:dyDescent="0.25">
      <c r="B6" t="s">
        <v>8</v>
      </c>
      <c r="C6" s="11" t="e">
        <f>VLOOKUP(B6,#REF!,6,FALSE)/1000</f>
        <v>#REF!</v>
      </c>
      <c r="D6" s="11" t="e">
        <f>VLOOKUP(B6,#REF!,4,FALSE)/1000</f>
        <v>#REF!</v>
      </c>
    </row>
    <row r="7" spans="1:5" x14ac:dyDescent="0.25">
      <c r="B7" t="s">
        <v>9</v>
      </c>
      <c r="C7" s="11" t="e">
        <f>VLOOKUP(B7,#REF!,6,FALSE)/1000</f>
        <v>#REF!</v>
      </c>
      <c r="D7" s="11" t="e">
        <f>VLOOKUP(B7,#REF!,4,FALSE)/1000</f>
        <v>#REF!</v>
      </c>
    </row>
    <row r="8" spans="1:5" x14ac:dyDescent="0.25">
      <c r="B8" t="s">
        <v>10</v>
      </c>
      <c r="C8" s="11" t="e">
        <f>VLOOKUP(B8,#REF!,6,FALSE)/1000</f>
        <v>#REF!</v>
      </c>
      <c r="D8" s="11" t="e">
        <f>VLOOKUP(B8,#REF!,4,FALSE)/1000</f>
        <v>#REF!</v>
      </c>
    </row>
    <row r="9" spans="1:5" x14ac:dyDescent="0.25">
      <c r="B9" t="s">
        <v>11</v>
      </c>
      <c r="C9" s="11" t="e">
        <f>VLOOKUP(B9,#REF!,6,FALSE)/1000</f>
        <v>#REF!</v>
      </c>
      <c r="D9" s="11" t="e">
        <f>VLOOKUP(B9,#REF!,4,FALSE)/1000</f>
        <v>#REF!</v>
      </c>
    </row>
    <row r="10" spans="1:5" x14ac:dyDescent="0.25">
      <c r="B10" t="s">
        <v>12</v>
      </c>
      <c r="C10" s="11" t="e">
        <f>VLOOKUP(B10,#REF!,6,FALSE)/1000</f>
        <v>#REF!</v>
      </c>
      <c r="D10" s="11" t="e">
        <f>VLOOKUP(B10,#REF!,4,FALSE)/1000</f>
        <v>#REF!</v>
      </c>
    </row>
    <row r="11" spans="1:5" x14ac:dyDescent="0.25">
      <c r="B11" t="s">
        <v>13</v>
      </c>
      <c r="C11" s="11" t="e">
        <f>VLOOKUP(B11,#REF!,6,FALSE)/1000</f>
        <v>#REF!</v>
      </c>
      <c r="D11" s="11" t="e">
        <f>VLOOKUP(B11,#REF!,4,FALSE)/1000</f>
        <v>#REF!</v>
      </c>
    </row>
    <row r="12" spans="1:5" x14ac:dyDescent="0.25">
      <c r="B12" t="s">
        <v>14</v>
      </c>
      <c r="C12" s="11" t="e">
        <f>VLOOKUP(B12,#REF!,6,FALSE)/1000</f>
        <v>#REF!</v>
      </c>
      <c r="D12" s="11" t="e">
        <f>VLOOKUP(B12,#REF!,4,FALSE)/1000</f>
        <v>#REF!</v>
      </c>
    </row>
    <row r="13" spans="1:5" x14ac:dyDescent="0.25">
      <c r="B13" t="s">
        <v>15</v>
      </c>
      <c r="C13" s="11" t="e">
        <f>VLOOKUP(B13,#REF!,6,FALSE)/1000</f>
        <v>#REF!</v>
      </c>
      <c r="D13" s="11" t="e">
        <f>VLOOKUP(B13,#REF!,4,FALSE)/1000</f>
        <v>#REF!</v>
      </c>
    </row>
    <row r="14" spans="1:5" x14ac:dyDescent="0.25">
      <c r="B14" t="s">
        <v>16</v>
      </c>
      <c r="C14" s="11" t="e">
        <f>VLOOKUP(B14,#REF!,6,FALSE)/1000</f>
        <v>#REF!</v>
      </c>
      <c r="D14" s="11" t="e">
        <f>VLOOKUP(B14,#REF!,4,FALSE)/1000</f>
        <v>#REF!</v>
      </c>
    </row>
    <row r="15" spans="1:5" x14ac:dyDescent="0.25">
      <c r="B15" t="s">
        <v>17</v>
      </c>
      <c r="C15" s="11" t="e">
        <f>VLOOKUP(B15,#REF!,6,FALSE)/1000</f>
        <v>#REF!</v>
      </c>
      <c r="D15" s="11" t="e">
        <f>VLOOKUP(B15,#REF!,4,FALSE)/1000</f>
        <v>#REF!</v>
      </c>
    </row>
    <row r="16" spans="1:5" x14ac:dyDescent="0.25">
      <c r="B16" t="s">
        <v>18</v>
      </c>
      <c r="C16" s="11" t="e">
        <f>VLOOKUP(B16,#REF!,6,FALSE)/1000</f>
        <v>#REF!</v>
      </c>
      <c r="D16" s="11" t="e">
        <f>VLOOKUP(B16,#REF!,4,FALSE)/1000</f>
        <v>#REF!</v>
      </c>
    </row>
    <row r="17" spans="2:4" x14ac:dyDescent="0.25">
      <c r="B17" t="s">
        <v>19</v>
      </c>
      <c r="C17" s="11" t="e">
        <f>VLOOKUP(B17,#REF!,6,FALSE)/1000</f>
        <v>#REF!</v>
      </c>
      <c r="D17" s="11" t="e">
        <f>VLOOKUP(B17,#REF!,4,FALSE)/1000</f>
        <v>#REF!</v>
      </c>
    </row>
    <row r="18" spans="2:4" x14ac:dyDescent="0.25">
      <c r="B18" t="s">
        <v>20</v>
      </c>
      <c r="C18" s="11" t="e">
        <f>VLOOKUP(B18,#REF!,6,FALSE)/1000</f>
        <v>#REF!</v>
      </c>
      <c r="D18" s="11" t="e">
        <f>VLOOKUP(B18,#REF!,4,FALSE)/1000</f>
        <v>#REF!</v>
      </c>
    </row>
    <row r="19" spans="2:4" x14ac:dyDescent="0.25">
      <c r="B19" t="s">
        <v>21</v>
      </c>
      <c r="C19" s="11" t="e">
        <f>VLOOKUP(B19,#REF!,6,FALSE)/1000</f>
        <v>#REF!</v>
      </c>
      <c r="D19" s="11" t="e">
        <f>VLOOKUP(B19,#REF!,4,FALSE)/1000</f>
        <v>#REF!</v>
      </c>
    </row>
    <row r="20" spans="2:4" x14ac:dyDescent="0.25">
      <c r="B20" t="s">
        <v>22</v>
      </c>
      <c r="C20" s="11" t="e">
        <f>VLOOKUP(B20,#REF!,6,FALSE)/1000</f>
        <v>#REF!</v>
      </c>
      <c r="D20" s="11" t="e">
        <f>VLOOKUP(B20,#REF!,4,FALSE)/1000</f>
        <v>#REF!</v>
      </c>
    </row>
    <row r="21" spans="2:4" x14ac:dyDescent="0.25">
      <c r="B21" t="s">
        <v>23</v>
      </c>
      <c r="C21" s="11" t="e">
        <f>VLOOKUP(B21,#REF!,6,FALSE)/1000</f>
        <v>#REF!</v>
      </c>
      <c r="D21" s="11" t="e">
        <f>VLOOKUP(B21,#REF!,4,FALSE)/1000</f>
        <v>#REF!</v>
      </c>
    </row>
    <row r="22" spans="2:4" x14ac:dyDescent="0.25">
      <c r="B22" t="s">
        <v>24</v>
      </c>
      <c r="C22" s="11" t="e">
        <f>VLOOKUP(B22,#REF!,6,FALSE)/1000</f>
        <v>#REF!</v>
      </c>
      <c r="D22" s="11" t="e">
        <f>VLOOKUP(B22,#REF!,4,FALSE)/1000</f>
        <v>#REF!</v>
      </c>
    </row>
    <row r="23" spans="2:4" x14ac:dyDescent="0.25">
      <c r="B23" t="s">
        <v>25</v>
      </c>
      <c r="C23" s="11" t="e">
        <f>VLOOKUP(B23,#REF!,6,FALSE)/1000</f>
        <v>#REF!</v>
      </c>
      <c r="D23" s="11" t="e">
        <f>VLOOKUP(B23,#REF!,4,FALSE)/1000</f>
        <v>#REF!</v>
      </c>
    </row>
    <row r="24" spans="2:4" x14ac:dyDescent="0.25">
      <c r="B24" t="s">
        <v>26</v>
      </c>
      <c r="C24" s="11" t="e">
        <f>VLOOKUP(B24,#REF!,6,FALSE)/1000</f>
        <v>#REF!</v>
      </c>
      <c r="D24" s="11" t="e">
        <f>VLOOKUP(B24,#REF!,4,FALSE)/1000</f>
        <v>#REF!</v>
      </c>
    </row>
    <row r="25" spans="2:4" x14ac:dyDescent="0.25">
      <c r="B25" t="s">
        <v>27</v>
      </c>
      <c r="C25" s="11" t="e">
        <f>VLOOKUP(B25,#REF!,6,FALSE)/1000</f>
        <v>#REF!</v>
      </c>
      <c r="D25" s="11" t="e">
        <f>VLOOKUP(B25,#REF!,4,FALSE)/1000</f>
        <v>#REF!</v>
      </c>
    </row>
    <row r="26" spans="2:4" x14ac:dyDescent="0.25">
      <c r="B26" t="s">
        <v>28</v>
      </c>
      <c r="C26" s="11" t="e">
        <f>VLOOKUP(B26,#REF!,6,FALSE)/1000</f>
        <v>#REF!</v>
      </c>
      <c r="D26" s="11" t="e">
        <f>VLOOKUP(B26,#REF!,4,FALSE)/1000</f>
        <v>#REF!</v>
      </c>
    </row>
    <row r="27" spans="2:4" x14ac:dyDescent="0.25">
      <c r="B27" t="s">
        <v>29</v>
      </c>
      <c r="C27" s="11" t="e">
        <f>VLOOKUP(B27,#REF!,6,FALSE)/1000</f>
        <v>#REF!</v>
      </c>
      <c r="D27" s="11" t="e">
        <f>VLOOKUP(B27,#REF!,4,FALSE)/1000</f>
        <v>#REF!</v>
      </c>
    </row>
    <row r="28" spans="2:4" x14ac:dyDescent="0.25">
      <c r="B28" t="s">
        <v>30</v>
      </c>
      <c r="C28" s="11" t="e">
        <f>VLOOKUP(B28,#REF!,6,FALSE)/1000</f>
        <v>#REF!</v>
      </c>
      <c r="D28" s="11" t="e">
        <f>VLOOKUP(B28,#REF!,4,FALSE)/1000</f>
        <v>#REF!</v>
      </c>
    </row>
    <row r="29" spans="2:4" x14ac:dyDescent="0.25">
      <c r="B29" t="s">
        <v>32</v>
      </c>
      <c r="C29" s="11" t="e">
        <f>VLOOKUP(B29,#REF!,6,FALSE)/1000</f>
        <v>#REF!</v>
      </c>
      <c r="D29" s="11" t="e">
        <f>VLOOKUP(B29,#REF!,4,FALSE)/1000</f>
        <v>#REF!</v>
      </c>
    </row>
    <row r="30" spans="2:4" x14ac:dyDescent="0.25">
      <c r="B30" t="s">
        <v>33</v>
      </c>
      <c r="C30" s="11" t="e">
        <f>VLOOKUP(B30,#REF!,6,FALSE)/1000</f>
        <v>#REF!</v>
      </c>
      <c r="D30" s="11" t="e">
        <f>VLOOKUP(B30,#REF!,4,FALSE)/1000</f>
        <v>#REF!</v>
      </c>
    </row>
    <row r="31" spans="2:4" x14ac:dyDescent="0.25">
      <c r="B31" t="s">
        <v>34</v>
      </c>
      <c r="C31" s="11" t="e">
        <f>VLOOKUP(B31,#REF!,6,FALSE)/1000</f>
        <v>#REF!</v>
      </c>
      <c r="D31" s="11" t="e">
        <f>VLOOKUP(B31,#REF!,4,FALSE)/1000</f>
        <v>#REF!</v>
      </c>
    </row>
    <row r="32" spans="2:4" x14ac:dyDescent="0.25">
      <c r="B32" t="s">
        <v>35</v>
      </c>
      <c r="C32" s="11" t="s">
        <v>83</v>
      </c>
      <c r="D32" s="11" t="s">
        <v>83</v>
      </c>
    </row>
    <row r="33" spans="2:4" x14ac:dyDescent="0.25">
      <c r="B33" t="s">
        <v>36</v>
      </c>
      <c r="C33" s="11" t="e">
        <f>VLOOKUP(B33,#REF!,6,FALSE)/1000</f>
        <v>#REF!</v>
      </c>
      <c r="D33" s="11" t="e">
        <f>VLOOKUP(B33,#REF!,4,FALSE)/1000</f>
        <v>#REF!</v>
      </c>
    </row>
    <row r="34" spans="2:4" x14ac:dyDescent="0.25">
      <c r="B34" t="s">
        <v>37</v>
      </c>
      <c r="C34" s="11" t="e">
        <f>VLOOKUP(B34,#REF!,6,FALSE)/1000</f>
        <v>#REF!</v>
      </c>
      <c r="D34" s="11" t="e">
        <f>VLOOKUP(B34,#REF!,4,FALSE)/1000</f>
        <v>#REF!</v>
      </c>
    </row>
    <row r="35" spans="2:4" x14ac:dyDescent="0.25">
      <c r="B35" t="s">
        <v>38</v>
      </c>
      <c r="C35" s="11" t="e">
        <f>VLOOKUP(B35,#REF!,6,FALSE)/1000</f>
        <v>#REF!</v>
      </c>
      <c r="D35" s="11" t="e">
        <f>VLOOKUP(B35,#REF!,4,FALSE)/1000</f>
        <v>#REF!</v>
      </c>
    </row>
    <row r="36" spans="2:4" x14ac:dyDescent="0.25">
      <c r="B36" t="s">
        <v>39</v>
      </c>
      <c r="C36" s="11" t="e">
        <f>VLOOKUP(B36,#REF!,6,FALSE)/1000</f>
        <v>#REF!</v>
      </c>
      <c r="D36" s="11" t="e">
        <f>VLOOKUP(B36,#REF!,4,FALSE)/1000</f>
        <v>#REF!</v>
      </c>
    </row>
    <row r="37" spans="2:4" x14ac:dyDescent="0.25">
      <c r="B37" t="s">
        <v>40</v>
      </c>
      <c r="C37" s="11" t="e">
        <f>VLOOKUP(B37,#REF!,6,FALSE)/1000</f>
        <v>#REF!</v>
      </c>
      <c r="D37" s="11" t="e">
        <f>VLOOKUP(B37,#REF!,4,FALSE)/1000</f>
        <v>#REF!</v>
      </c>
    </row>
    <row r="38" spans="2:4" x14ac:dyDescent="0.25">
      <c r="B38" t="s">
        <v>41</v>
      </c>
      <c r="C38" s="11" t="e">
        <f>VLOOKUP(B38,#REF!,6,FALSE)/1000</f>
        <v>#REF!</v>
      </c>
      <c r="D38" s="11" t="e">
        <f>VLOOKUP(B38,#REF!,4,FALSE)/1000</f>
        <v>#REF!</v>
      </c>
    </row>
    <row r="39" spans="2:4" x14ac:dyDescent="0.25">
      <c r="B39" t="s">
        <v>92</v>
      </c>
      <c r="C39" s="11" t="e">
        <f>VLOOKUP(B39,#REF!,6,FALSE)/1000</f>
        <v>#REF!</v>
      </c>
      <c r="D39" s="11" t="e">
        <f>VLOOKUP(B39,#REF!,4,FALSE)/1000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1D67-FE35-477D-B8FE-E74B4A24E3A9}">
  <sheetPr codeName="Лист3"/>
  <dimension ref="A1:AW100"/>
  <sheetViews>
    <sheetView tabSelected="1"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68.85546875" customWidth="1"/>
    <col min="3" max="3" width="13.28515625" customWidth="1"/>
    <col min="4" max="4" width="10" customWidth="1"/>
    <col min="5" max="5" width="9.28515625" customWidth="1"/>
    <col min="6" max="6" width="9.85546875" customWidth="1"/>
    <col min="7" max="7" width="9.42578125" customWidth="1"/>
    <col min="8" max="13" width="8" customWidth="1"/>
    <col min="14" max="14" width="8.7109375" customWidth="1"/>
    <col min="15" max="15" width="13.42578125" customWidth="1"/>
    <col min="16" max="16" width="10.140625" customWidth="1"/>
    <col min="17" max="17" width="9.28515625" customWidth="1"/>
    <col min="18" max="18" width="9.7109375" customWidth="1"/>
    <col min="19" max="19" width="10.5703125" customWidth="1"/>
    <col min="20" max="26" width="8.28515625" customWidth="1"/>
    <col min="27" max="28" width="15.7109375" style="57" customWidth="1"/>
    <col min="29" max="29" width="11.7109375" bestFit="1" customWidth="1"/>
    <col min="30" max="30" width="9.7109375" bestFit="1" customWidth="1"/>
    <col min="33" max="33" width="9.7109375" bestFit="1" customWidth="1"/>
    <col min="35" max="35" width="14.28515625" bestFit="1" customWidth="1"/>
  </cols>
  <sheetData>
    <row r="1" spans="1:49" x14ac:dyDescent="0.25">
      <c r="A1" t="s">
        <v>192</v>
      </c>
    </row>
    <row r="2" spans="1:49" x14ac:dyDescent="0.25">
      <c r="A2" s="116" t="s">
        <v>244</v>
      </c>
      <c r="B2" s="117" t="s">
        <v>0</v>
      </c>
      <c r="C2" s="115" t="s">
        <v>232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 t="s">
        <v>233</v>
      </c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83"/>
    </row>
    <row r="3" spans="1:49" s="6" customFormat="1" ht="63.75" customHeight="1" x14ac:dyDescent="0.25">
      <c r="A3" s="116"/>
      <c r="B3" s="117"/>
      <c r="C3" s="78" t="s">
        <v>187</v>
      </c>
      <c r="D3" s="78" t="s">
        <v>147</v>
      </c>
      <c r="E3" s="78" t="s">
        <v>81</v>
      </c>
      <c r="F3" s="78" t="s">
        <v>82</v>
      </c>
      <c r="G3" s="79" t="s">
        <v>148</v>
      </c>
      <c r="H3" s="78" t="s">
        <v>98</v>
      </c>
      <c r="I3" s="78" t="s">
        <v>99</v>
      </c>
      <c r="J3" s="79" t="s">
        <v>157</v>
      </c>
      <c r="K3" s="78" t="s">
        <v>158</v>
      </c>
      <c r="L3" s="78" t="s">
        <v>149</v>
      </c>
      <c r="M3" s="78" t="s">
        <v>150</v>
      </c>
      <c r="N3" s="80" t="s">
        <v>166</v>
      </c>
      <c r="O3" s="78" t="s">
        <v>187</v>
      </c>
      <c r="P3" s="78" t="s">
        <v>147</v>
      </c>
      <c r="Q3" s="78" t="s">
        <v>81</v>
      </c>
      <c r="R3" s="78" t="s">
        <v>82</v>
      </c>
      <c r="S3" s="79" t="s">
        <v>148</v>
      </c>
      <c r="T3" s="78" t="s">
        <v>98</v>
      </c>
      <c r="U3" s="78" t="s">
        <v>99</v>
      </c>
      <c r="V3" s="79" t="s">
        <v>157</v>
      </c>
      <c r="W3" s="78" t="s">
        <v>158</v>
      </c>
      <c r="X3" s="78" t="s">
        <v>149</v>
      </c>
      <c r="Y3" s="74" t="s">
        <v>150</v>
      </c>
      <c r="Z3" s="80" t="s">
        <v>151</v>
      </c>
      <c r="AA3" s="95" t="s">
        <v>152</v>
      </c>
      <c r="AB3" s="75"/>
      <c r="AC3" s="5"/>
      <c r="AD3" s="5"/>
      <c r="AE3" s="5"/>
      <c r="AF3" s="5"/>
      <c r="AG3" s="5"/>
      <c r="AH3" s="5"/>
      <c r="AI3" s="5"/>
      <c r="AK3" s="7"/>
      <c r="AL3" s="8"/>
      <c r="AM3" s="8"/>
      <c r="AN3" s="8"/>
      <c r="AO3"/>
      <c r="AP3"/>
      <c r="AQ3"/>
      <c r="AR3" s="5"/>
      <c r="AS3" s="5"/>
      <c r="AT3" s="5"/>
      <c r="AU3" s="9"/>
      <c r="AV3" s="5"/>
      <c r="AW3" s="5"/>
    </row>
    <row r="4" spans="1:49" x14ac:dyDescent="0.25">
      <c r="A4" s="85">
        <v>1</v>
      </c>
      <c r="B4" s="85" t="s">
        <v>239</v>
      </c>
      <c r="C4" s="91">
        <v>18462.554</v>
      </c>
      <c r="D4" s="91">
        <v>0</v>
      </c>
      <c r="E4" s="91">
        <v>0</v>
      </c>
      <c r="F4" s="91">
        <v>0</v>
      </c>
      <c r="G4" s="91">
        <v>0</v>
      </c>
      <c r="H4" s="91">
        <v>0</v>
      </c>
      <c r="I4" s="91">
        <v>0</v>
      </c>
      <c r="J4" s="110">
        <v>19162.400000000001</v>
      </c>
      <c r="K4" s="110">
        <v>18462.554</v>
      </c>
      <c r="L4" s="91">
        <v>0</v>
      </c>
      <c r="M4" s="91">
        <v>0</v>
      </c>
      <c r="N4" s="91">
        <v>0</v>
      </c>
      <c r="O4" s="91">
        <v>12306.638999999999</v>
      </c>
      <c r="P4" s="91">
        <v>0</v>
      </c>
      <c r="Q4" s="91">
        <v>0</v>
      </c>
      <c r="R4" s="91">
        <v>0</v>
      </c>
      <c r="S4" s="91">
        <v>0</v>
      </c>
      <c r="T4" s="91">
        <v>0</v>
      </c>
      <c r="U4" s="91">
        <v>0</v>
      </c>
      <c r="V4" s="110">
        <v>13063.887000000001</v>
      </c>
      <c r="W4" s="110">
        <v>12306.638999999999</v>
      </c>
      <c r="X4" s="91">
        <v>0</v>
      </c>
      <c r="Y4" s="91">
        <v>0</v>
      </c>
      <c r="Z4" s="91">
        <v>0</v>
      </c>
      <c r="AA4" s="21">
        <v>7704599714</v>
      </c>
      <c r="AB4" s="81"/>
      <c r="AC4" s="89"/>
      <c r="AD4" s="81"/>
      <c r="AE4" s="86"/>
      <c r="AF4" s="86"/>
      <c r="AG4" s="81"/>
      <c r="AI4" s="82"/>
      <c r="AJ4" s="82"/>
      <c r="AO4" s="81"/>
      <c r="AP4" s="81"/>
      <c r="AQ4" s="86"/>
    </row>
    <row r="5" spans="1:49" x14ac:dyDescent="0.25">
      <c r="A5" s="85">
        <v>2</v>
      </c>
      <c r="B5" s="23" t="s">
        <v>184</v>
      </c>
      <c r="C5" s="91">
        <v>7018.6579999999994</v>
      </c>
      <c r="D5" s="110">
        <v>2872.4859999999999</v>
      </c>
      <c r="E5" s="110">
        <v>1988.3589999999999</v>
      </c>
      <c r="F5" s="110">
        <v>1558.019</v>
      </c>
      <c r="G5" s="110">
        <v>6914.8450000000003</v>
      </c>
      <c r="H5" s="110">
        <v>5030.299</v>
      </c>
      <c r="I5" s="110">
        <v>4114.6009999999997</v>
      </c>
      <c r="J5" s="110">
        <v>0</v>
      </c>
      <c r="K5" s="110">
        <v>0</v>
      </c>
      <c r="L5" s="110">
        <v>0</v>
      </c>
      <c r="M5" s="110">
        <v>0</v>
      </c>
      <c r="N5" s="110">
        <v>0</v>
      </c>
      <c r="O5" s="91">
        <v>5844.47</v>
      </c>
      <c r="P5" s="110">
        <v>2965.4970000000003</v>
      </c>
      <c r="Q5" s="110">
        <v>1601.5049999999999</v>
      </c>
      <c r="R5" s="110">
        <v>1207.807</v>
      </c>
      <c r="S5" s="110">
        <v>6350.67</v>
      </c>
      <c r="T5" s="110">
        <v>4242.9650000000001</v>
      </c>
      <c r="U5" s="110">
        <v>3371.7950000000001</v>
      </c>
      <c r="V5" s="110">
        <v>0</v>
      </c>
      <c r="W5" s="110">
        <v>0</v>
      </c>
      <c r="X5" s="110">
        <v>0</v>
      </c>
      <c r="Y5" s="110">
        <v>0</v>
      </c>
      <c r="Z5" s="110">
        <v>0</v>
      </c>
      <c r="AA5" t="s">
        <v>186</v>
      </c>
      <c r="AB5"/>
    </row>
    <row r="6" spans="1:49" x14ac:dyDescent="0.25">
      <c r="A6" s="85">
        <v>3</v>
      </c>
      <c r="B6" s="104" t="s">
        <v>54</v>
      </c>
      <c r="C6" s="91">
        <v>6252.3394340000004</v>
      </c>
      <c r="D6" s="110">
        <v>16113.453170000001</v>
      </c>
      <c r="E6" s="110">
        <v>5185.4384500000006</v>
      </c>
      <c r="F6" s="110">
        <v>4137.9258359999994</v>
      </c>
      <c r="G6" s="110">
        <v>1543.4303580000001</v>
      </c>
      <c r="H6" s="110">
        <v>1066.9009840000001</v>
      </c>
      <c r="I6" s="110">
        <v>957.70856500000002</v>
      </c>
      <c r="J6" s="110">
        <v>0</v>
      </c>
      <c r="K6" s="110">
        <v>0</v>
      </c>
      <c r="L6" s="110">
        <v>0</v>
      </c>
      <c r="M6" s="111">
        <v>0</v>
      </c>
      <c r="N6" s="111">
        <v>0</v>
      </c>
      <c r="O6" s="91">
        <v>6252.629867900001</v>
      </c>
      <c r="P6" s="110">
        <v>15396.054537999999</v>
      </c>
      <c r="Q6" s="110">
        <v>5794.1957340000008</v>
      </c>
      <c r="R6" s="110">
        <v>4359.7199819999996</v>
      </c>
      <c r="S6" s="110">
        <v>839.90026590000002</v>
      </c>
      <c r="T6" s="110">
        <v>458.43413390000001</v>
      </c>
      <c r="U6" s="110">
        <v>395.53266390000005</v>
      </c>
      <c r="V6" s="110">
        <v>0</v>
      </c>
      <c r="W6" s="110">
        <v>0</v>
      </c>
      <c r="X6" s="110">
        <v>0</v>
      </c>
      <c r="Y6" s="111">
        <v>0</v>
      </c>
      <c r="Z6" s="109">
        <v>0</v>
      </c>
      <c r="AA6" s="103">
        <v>4205271785</v>
      </c>
      <c r="AB6" s="81"/>
      <c r="AC6" s="89"/>
      <c r="AD6" s="81"/>
      <c r="AE6" s="86"/>
      <c r="AF6" s="86"/>
      <c r="AI6" s="82"/>
      <c r="AJ6" s="82"/>
      <c r="AO6" s="81"/>
      <c r="AP6" s="81"/>
      <c r="AQ6" s="86"/>
    </row>
    <row r="7" spans="1:49" x14ac:dyDescent="0.25">
      <c r="A7" s="85">
        <v>4</v>
      </c>
      <c r="B7" s="104" t="s">
        <v>69</v>
      </c>
      <c r="C7" s="91">
        <v>5583.1284643565305</v>
      </c>
      <c r="D7" s="110">
        <v>0</v>
      </c>
      <c r="E7" s="110">
        <v>0</v>
      </c>
      <c r="F7" s="110">
        <v>0</v>
      </c>
      <c r="G7" s="110">
        <v>8169.3879917853501</v>
      </c>
      <c r="H7" s="110">
        <v>3147.4177063768993</v>
      </c>
      <c r="I7" s="110">
        <v>1960.2881431595754</v>
      </c>
      <c r="J7" s="110">
        <v>4247.788641859448</v>
      </c>
      <c r="K7" s="110">
        <v>2435.7107579796316</v>
      </c>
      <c r="L7" s="110">
        <v>0</v>
      </c>
      <c r="M7" s="110">
        <v>0</v>
      </c>
      <c r="N7" s="110">
        <v>0</v>
      </c>
      <c r="O7" s="91">
        <v>4902.1930000000002</v>
      </c>
      <c r="P7" s="110">
        <v>0</v>
      </c>
      <c r="Q7" s="110">
        <v>0</v>
      </c>
      <c r="R7" s="110">
        <v>0</v>
      </c>
      <c r="S7" s="110">
        <v>4630.9809999999998</v>
      </c>
      <c r="T7" s="110">
        <v>2486.4</v>
      </c>
      <c r="U7" s="110">
        <v>1793.4269999999999</v>
      </c>
      <c r="V7" s="110">
        <v>3329.402</v>
      </c>
      <c r="W7" s="110">
        <v>2415.7930000000001</v>
      </c>
      <c r="X7" s="110">
        <v>0</v>
      </c>
      <c r="Y7" s="110">
        <v>0</v>
      </c>
      <c r="Z7" s="108">
        <v>0</v>
      </c>
      <c r="AA7" s="103">
        <v>7716748537</v>
      </c>
      <c r="AB7"/>
    </row>
    <row r="8" spans="1:49" x14ac:dyDescent="0.25">
      <c r="A8" s="85">
        <v>5</v>
      </c>
      <c r="B8" s="85" t="s">
        <v>240</v>
      </c>
      <c r="C8" s="91">
        <v>5028.2530650000008</v>
      </c>
      <c r="D8" s="91">
        <v>11130.560611000001</v>
      </c>
      <c r="E8" s="91">
        <v>3180.4000900000001</v>
      </c>
      <c r="F8" s="91">
        <v>2225.1326910000002</v>
      </c>
      <c r="G8" s="91">
        <v>5454.8676439999999</v>
      </c>
      <c r="H8" s="91">
        <v>1847.8529750000002</v>
      </c>
      <c r="I8" s="91">
        <v>1392.4007369999999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91">
        <v>3202.6860320000001</v>
      </c>
      <c r="P8" s="91">
        <v>8233.670619999999</v>
      </c>
      <c r="Q8" s="91">
        <v>2164.2302570000002</v>
      </c>
      <c r="R8" s="91">
        <v>1495.1616220000001</v>
      </c>
      <c r="S8" s="91">
        <v>3555.4163450000001</v>
      </c>
      <c r="T8" s="91">
        <v>1038.4557749999999</v>
      </c>
      <c r="U8" s="91">
        <v>701.78991899999994</v>
      </c>
      <c r="V8" s="110">
        <v>0</v>
      </c>
      <c r="W8" s="110">
        <v>0</v>
      </c>
      <c r="X8" s="110">
        <v>0</v>
      </c>
      <c r="Y8" s="110">
        <v>0</v>
      </c>
      <c r="Z8" s="110">
        <v>0</v>
      </c>
      <c r="AA8" t="s">
        <v>160</v>
      </c>
      <c r="AB8"/>
    </row>
    <row r="9" spans="1:49" x14ac:dyDescent="0.25">
      <c r="A9" s="85">
        <v>6</v>
      </c>
      <c r="B9" s="85" t="s">
        <v>45</v>
      </c>
      <c r="C9" s="91">
        <v>3788.2200931700004</v>
      </c>
      <c r="D9" s="110">
        <v>4107.1667700600001</v>
      </c>
      <c r="E9" s="110">
        <v>3749.6931296000002</v>
      </c>
      <c r="F9" s="110">
        <v>2766.5855677100003</v>
      </c>
      <c r="G9" s="110">
        <v>40.795930039999483</v>
      </c>
      <c r="H9" s="110">
        <v>38.526963569999999</v>
      </c>
      <c r="I9" s="110">
        <v>32.26038982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91">
        <v>3060.1014759200002</v>
      </c>
      <c r="P9" s="110">
        <v>3309.7587080500002</v>
      </c>
      <c r="Q9" s="110">
        <v>3060.1014759200002</v>
      </c>
      <c r="R9" s="110">
        <v>2419.7292583799999</v>
      </c>
      <c r="S9" s="110">
        <v>0</v>
      </c>
      <c r="T9" s="110">
        <v>0</v>
      </c>
      <c r="U9" s="110">
        <v>0</v>
      </c>
      <c r="V9" s="110">
        <v>0</v>
      </c>
      <c r="W9" s="110">
        <v>0</v>
      </c>
      <c r="X9" s="110">
        <v>0</v>
      </c>
      <c r="Y9" s="110">
        <v>0</v>
      </c>
      <c r="Z9" s="108">
        <v>0</v>
      </c>
      <c r="AA9" s="103">
        <v>5407973316</v>
      </c>
      <c r="AB9" s="106"/>
      <c r="AC9" s="89"/>
      <c r="AD9" s="81"/>
      <c r="AE9" s="86"/>
      <c r="AF9" s="86"/>
      <c r="AI9" s="82"/>
      <c r="AJ9" s="82"/>
      <c r="AO9" s="81"/>
      <c r="AP9" s="81"/>
      <c r="AQ9" s="86"/>
    </row>
    <row r="10" spans="1:49" s="36" customFormat="1" x14ac:dyDescent="0.25">
      <c r="A10" s="85">
        <v>7</v>
      </c>
      <c r="B10" s="23" t="s">
        <v>190</v>
      </c>
      <c r="C10" s="91">
        <v>3755.8723665999801</v>
      </c>
      <c r="D10" s="91">
        <v>978.4735730000001</v>
      </c>
      <c r="E10" s="91">
        <v>809.32730903999993</v>
      </c>
      <c r="F10" s="91">
        <v>631.78435285</v>
      </c>
      <c r="G10" s="91">
        <v>4552.0074259999992</v>
      </c>
      <c r="H10" s="91">
        <v>1992.2230155099801</v>
      </c>
      <c r="I10" s="91">
        <v>1674.7017589699901</v>
      </c>
      <c r="J10" s="91">
        <v>161.82272700000001</v>
      </c>
      <c r="K10" s="91">
        <v>99.369042050000104</v>
      </c>
      <c r="L10" s="91">
        <v>944.553</v>
      </c>
      <c r="M10" s="91">
        <v>854.95299999999997</v>
      </c>
      <c r="N10" s="91">
        <v>145.03700000000001</v>
      </c>
      <c r="O10" s="91">
        <v>2435.2153795199802</v>
      </c>
      <c r="P10" s="91">
        <v>304.07873000000001</v>
      </c>
      <c r="Q10" s="91">
        <v>169.38902605999999</v>
      </c>
      <c r="R10" s="91">
        <v>146.953598</v>
      </c>
      <c r="S10" s="91">
        <v>4716.9142270000002</v>
      </c>
      <c r="T10" s="91">
        <v>1481.66648729998</v>
      </c>
      <c r="U10" s="91">
        <v>2123.5210000000002</v>
      </c>
      <c r="V10" s="91">
        <v>185.220933</v>
      </c>
      <c r="W10" s="91">
        <v>108.22286616</v>
      </c>
      <c r="X10" s="91">
        <v>756.2</v>
      </c>
      <c r="Y10" s="91">
        <v>675.93700000000001</v>
      </c>
      <c r="Z10" s="91">
        <v>7.7779999999999996</v>
      </c>
      <c r="AA10" t="s">
        <v>131</v>
      </c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</row>
    <row r="11" spans="1:49" s="36" customFormat="1" x14ac:dyDescent="0.25">
      <c r="A11" s="85">
        <v>8</v>
      </c>
      <c r="B11" s="85" t="s">
        <v>235</v>
      </c>
      <c r="C11" s="91">
        <v>3649.5570177899749</v>
      </c>
      <c r="D11" s="91">
        <v>877.89421200000004</v>
      </c>
      <c r="E11" s="91">
        <v>477.15825295999997</v>
      </c>
      <c r="F11" s="91">
        <v>346.72889076000001</v>
      </c>
      <c r="G11" s="91">
        <v>8635.5160599999999</v>
      </c>
      <c r="H11" s="91">
        <v>3172.066764829975</v>
      </c>
      <c r="I11" s="91">
        <v>2558.3981227399745</v>
      </c>
      <c r="J11" s="91">
        <v>0.42899999999999999</v>
      </c>
      <c r="K11" s="91">
        <v>0.33200000000000002</v>
      </c>
      <c r="L11" s="91">
        <v>0</v>
      </c>
      <c r="M11" s="91">
        <v>0</v>
      </c>
      <c r="N11" s="91">
        <v>0</v>
      </c>
      <c r="O11" s="91">
        <v>4220.9369018599955</v>
      </c>
      <c r="P11" s="91">
        <v>1139.2552310000001</v>
      </c>
      <c r="Q11" s="91">
        <v>910.57852863999983</v>
      </c>
      <c r="R11" s="91">
        <v>570.03134064999972</v>
      </c>
      <c r="S11" s="91">
        <v>8606.3966170000003</v>
      </c>
      <c r="T11" s="91">
        <v>3309.0201549999956</v>
      </c>
      <c r="U11" s="91">
        <v>2555.3953701899927</v>
      </c>
      <c r="V11" s="91">
        <v>1.4968602599999998</v>
      </c>
      <c r="W11" s="91">
        <v>1.3382182199999995</v>
      </c>
      <c r="X11" s="91">
        <v>0</v>
      </c>
      <c r="Y11" s="91">
        <v>0</v>
      </c>
      <c r="Z11" s="91">
        <v>0</v>
      </c>
      <c r="AA11" t="s">
        <v>174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</row>
    <row r="12" spans="1:49" s="36" customFormat="1" x14ac:dyDescent="0.25">
      <c r="A12" s="85">
        <v>9</v>
      </c>
      <c r="B12" s="85" t="s">
        <v>213</v>
      </c>
      <c r="C12" s="91">
        <v>2959.7719999999999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2979.1109999999999</v>
      </c>
      <c r="M12" s="91">
        <v>2959.7719999999999</v>
      </c>
      <c r="N12" s="90">
        <v>0</v>
      </c>
      <c r="O12" s="91">
        <v>3061.598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1">
        <v>0</v>
      </c>
      <c r="X12" s="90">
        <v>3079.8310000000001</v>
      </c>
      <c r="Y12" s="90">
        <v>3061.598</v>
      </c>
      <c r="Z12" s="90">
        <v>0</v>
      </c>
      <c r="AA12" s="103">
        <v>2310981029</v>
      </c>
      <c r="AB12" s="106"/>
      <c r="AC12" s="89"/>
      <c r="AD12" s="81"/>
      <c r="AE12" s="86"/>
      <c r="AF12" s="86"/>
      <c r="AG12"/>
      <c r="AH12"/>
      <c r="AI12" s="82"/>
      <c r="AJ12" s="82"/>
      <c r="AK12"/>
      <c r="AL12"/>
      <c r="AM12"/>
      <c r="AN12"/>
      <c r="AO12" s="81"/>
      <c r="AP12" s="81"/>
      <c r="AQ12" s="86"/>
      <c r="AR12"/>
      <c r="AS12"/>
      <c r="AT12"/>
      <c r="AU12"/>
      <c r="AV12"/>
      <c r="AW12"/>
    </row>
    <row r="13" spans="1:49" x14ac:dyDescent="0.25">
      <c r="A13" s="85">
        <v>10</v>
      </c>
      <c r="B13" s="76" t="s">
        <v>230</v>
      </c>
      <c r="C13" s="91">
        <v>2678.4690740000001</v>
      </c>
      <c r="D13" s="110">
        <v>4633.0369919999994</v>
      </c>
      <c r="E13" s="110">
        <v>1505.427001</v>
      </c>
      <c r="F13" s="110">
        <v>1057.3436199999999</v>
      </c>
      <c r="G13" s="110">
        <v>2820.464183</v>
      </c>
      <c r="H13" s="110">
        <v>1173.0420730000001</v>
      </c>
      <c r="I13" s="110">
        <v>1029.002385</v>
      </c>
      <c r="J13" s="110">
        <v>0</v>
      </c>
      <c r="K13" s="110">
        <v>0</v>
      </c>
      <c r="L13" s="110">
        <v>0.14983099999999999</v>
      </c>
      <c r="M13" s="110">
        <v>0</v>
      </c>
      <c r="N13" s="111">
        <v>0</v>
      </c>
      <c r="O13" s="91">
        <v>2439.6592440000004</v>
      </c>
      <c r="P13" s="110">
        <v>3807.6460089999996</v>
      </c>
      <c r="Q13" s="110">
        <v>1523.7337690000002</v>
      </c>
      <c r="R13" s="110">
        <v>1101.8865470000001</v>
      </c>
      <c r="S13" s="110">
        <v>2514.7637559999998</v>
      </c>
      <c r="T13" s="110">
        <v>915.92547500000001</v>
      </c>
      <c r="U13" s="110">
        <v>719.91126099999997</v>
      </c>
      <c r="V13" s="110">
        <v>0</v>
      </c>
      <c r="W13" s="110">
        <v>0</v>
      </c>
      <c r="X13" s="111">
        <v>5.7951280000000001</v>
      </c>
      <c r="Y13" s="111">
        <v>0</v>
      </c>
      <c r="Z13" s="109">
        <v>0</v>
      </c>
      <c r="AA13" s="103" t="s">
        <v>173</v>
      </c>
      <c r="AB13" s="106"/>
      <c r="AC13" s="89"/>
      <c r="AD13" s="81"/>
      <c r="AE13" s="86"/>
      <c r="AF13" s="86"/>
      <c r="AI13" s="82"/>
      <c r="AJ13" s="82"/>
      <c r="AO13" s="81"/>
      <c r="AP13" s="81"/>
      <c r="AQ13" s="86"/>
    </row>
    <row r="14" spans="1:49" s="36" customFormat="1" x14ac:dyDescent="0.25">
      <c r="A14" s="85">
        <v>11</v>
      </c>
      <c r="B14" s="19" t="s">
        <v>241</v>
      </c>
      <c r="C14" s="91">
        <v>2579.2979999999998</v>
      </c>
      <c r="D14" s="110">
        <v>3320.5070000000001</v>
      </c>
      <c r="E14" s="110">
        <v>2579.2979999999998</v>
      </c>
      <c r="F14" s="110">
        <v>2143.0329999999999</v>
      </c>
      <c r="G14" s="110">
        <v>0.626</v>
      </c>
      <c r="H14" s="110">
        <v>0</v>
      </c>
      <c r="I14" s="110">
        <v>1.4E-2</v>
      </c>
      <c r="J14" s="110">
        <v>2.5899999999999999E-2</v>
      </c>
      <c r="K14" s="110">
        <v>0</v>
      </c>
      <c r="L14" s="110">
        <v>0</v>
      </c>
      <c r="M14" s="110">
        <v>0</v>
      </c>
      <c r="N14" s="110">
        <v>202.46100000000001</v>
      </c>
      <c r="O14" s="91">
        <v>1964.2939999999999</v>
      </c>
      <c r="P14" s="110">
        <v>2819.5070000000001</v>
      </c>
      <c r="Q14" s="110">
        <v>1961.895</v>
      </c>
      <c r="R14" s="110">
        <v>1554.72</v>
      </c>
      <c r="S14" s="110">
        <v>14.582000000000001</v>
      </c>
      <c r="T14" s="110">
        <v>2.399</v>
      </c>
      <c r="U14" s="110">
        <v>0.50600000000000001</v>
      </c>
      <c r="V14" s="110">
        <v>9.74E-2</v>
      </c>
      <c r="W14" s="110">
        <v>0</v>
      </c>
      <c r="X14" s="110">
        <v>0</v>
      </c>
      <c r="Y14" s="110">
        <v>0</v>
      </c>
      <c r="Z14" s="108">
        <v>10.837999999999999</v>
      </c>
      <c r="AA14" s="103">
        <v>7733812126</v>
      </c>
      <c r="AB14" s="81"/>
      <c r="AC14" s="89"/>
      <c r="AD14" s="81"/>
      <c r="AE14" s="86"/>
      <c r="AF14" s="86"/>
      <c r="AG14" s="81"/>
      <c r="AH14"/>
      <c r="AI14" s="82"/>
      <c r="AJ14" s="82"/>
      <c r="AK14"/>
      <c r="AL14"/>
      <c r="AM14"/>
      <c r="AN14"/>
      <c r="AO14" s="81"/>
      <c r="AP14" s="81"/>
      <c r="AQ14" s="86"/>
      <c r="AR14"/>
      <c r="AS14"/>
      <c r="AT14"/>
      <c r="AU14"/>
      <c r="AV14"/>
      <c r="AW14"/>
    </row>
    <row r="15" spans="1:49" s="36" customFormat="1" x14ac:dyDescent="0.25">
      <c r="A15" s="85">
        <v>12</v>
      </c>
      <c r="B15" s="104" t="s">
        <v>56</v>
      </c>
      <c r="C15" s="91">
        <v>2429.4607693300095</v>
      </c>
      <c r="D15" s="110">
        <v>0</v>
      </c>
      <c r="E15" s="110">
        <v>0</v>
      </c>
      <c r="F15" s="110">
        <v>0</v>
      </c>
      <c r="G15" s="110">
        <v>4550.2948452500095</v>
      </c>
      <c r="H15" s="110">
        <v>2425.4276506900096</v>
      </c>
      <c r="I15" s="110">
        <v>2292.3691837500101</v>
      </c>
      <c r="J15" s="110">
        <v>0</v>
      </c>
      <c r="K15" s="110">
        <v>0</v>
      </c>
      <c r="L15" s="110">
        <v>19.534638699999999</v>
      </c>
      <c r="M15" s="110">
        <v>4.0331186400000005</v>
      </c>
      <c r="N15" s="110">
        <v>45</v>
      </c>
      <c r="O15" s="91">
        <v>2568.0167617800003</v>
      </c>
      <c r="P15" s="110">
        <v>0</v>
      </c>
      <c r="Q15" s="110">
        <v>0</v>
      </c>
      <c r="R15" s="110">
        <v>0</v>
      </c>
      <c r="S15" s="110">
        <v>4268.2415444200005</v>
      </c>
      <c r="T15" s="110">
        <v>2535.2307644400003</v>
      </c>
      <c r="U15" s="110">
        <v>2320.7499015899998</v>
      </c>
      <c r="V15" s="110">
        <v>0</v>
      </c>
      <c r="W15" s="110">
        <v>0</v>
      </c>
      <c r="X15" s="110">
        <v>39.015816579999992</v>
      </c>
      <c r="Y15" s="110">
        <v>32.785997339999994</v>
      </c>
      <c r="Z15" s="108">
        <v>5</v>
      </c>
      <c r="AA15" s="103">
        <v>7730634468</v>
      </c>
      <c r="AB15" s="81"/>
      <c r="AC15" s="89"/>
      <c r="AD15" s="81"/>
      <c r="AE15" s="86"/>
      <c r="AF15" s="86"/>
      <c r="AG15" s="81"/>
      <c r="AH15"/>
      <c r="AI15" s="82"/>
      <c r="AJ15" s="82"/>
      <c r="AK15"/>
      <c r="AL15"/>
      <c r="AM15"/>
      <c r="AN15"/>
      <c r="AO15" s="81"/>
      <c r="AP15" s="81"/>
      <c r="AQ15" s="86"/>
      <c r="AR15"/>
      <c r="AS15"/>
      <c r="AT15"/>
      <c r="AU15"/>
      <c r="AV15"/>
      <c r="AW15"/>
    </row>
    <row r="16" spans="1:49" s="36" customFormat="1" x14ac:dyDescent="0.25">
      <c r="A16" s="85">
        <v>13</v>
      </c>
      <c r="B16" s="85" t="s">
        <v>59</v>
      </c>
      <c r="C16" s="91">
        <v>2367.3803527299997</v>
      </c>
      <c r="D16" s="110">
        <v>807.06725343000005</v>
      </c>
      <c r="E16" s="110">
        <v>411.13142263999998</v>
      </c>
      <c r="F16" s="110">
        <v>312.82765636000005</v>
      </c>
      <c r="G16" s="110">
        <v>3287.9974971699999</v>
      </c>
      <c r="H16" s="110">
        <v>1956.2489300899999</v>
      </c>
      <c r="I16" s="110">
        <v>1431.41337264</v>
      </c>
      <c r="J16" s="110">
        <v>0</v>
      </c>
      <c r="K16" s="110">
        <v>0</v>
      </c>
      <c r="L16" s="110">
        <v>0</v>
      </c>
      <c r="M16" s="110">
        <v>0</v>
      </c>
      <c r="N16" s="111">
        <v>0</v>
      </c>
      <c r="O16" s="91">
        <v>1066.742</v>
      </c>
      <c r="P16" s="110">
        <v>737.798</v>
      </c>
      <c r="Q16" s="110">
        <v>251.50299999999999</v>
      </c>
      <c r="R16" s="110">
        <v>191.779</v>
      </c>
      <c r="S16" s="110">
        <v>1577.223</v>
      </c>
      <c r="T16" s="110">
        <v>815.23900000000003</v>
      </c>
      <c r="U16" s="110">
        <v>602.63499999999999</v>
      </c>
      <c r="V16" s="110">
        <v>0</v>
      </c>
      <c r="W16" s="110">
        <v>0</v>
      </c>
      <c r="X16" s="111">
        <v>0</v>
      </c>
      <c r="Y16" s="111">
        <v>0</v>
      </c>
      <c r="Z16" s="109">
        <v>0</v>
      </c>
      <c r="AA16" s="103" t="s">
        <v>159</v>
      </c>
      <c r="AB16" s="107"/>
      <c r="AC16" s="89"/>
      <c r="AD16" s="81"/>
      <c r="AE16" s="86"/>
      <c r="AF16" s="86"/>
      <c r="AG16"/>
      <c r="AH16"/>
      <c r="AI16" s="82"/>
      <c r="AJ16" s="82"/>
      <c r="AK16"/>
      <c r="AL16"/>
      <c r="AM16"/>
      <c r="AN16"/>
      <c r="AO16" s="81"/>
      <c r="AP16" s="81"/>
      <c r="AQ16" s="86"/>
      <c r="AR16"/>
      <c r="AS16"/>
      <c r="AT16"/>
      <c r="AU16"/>
      <c r="AV16"/>
      <c r="AW16"/>
    </row>
    <row r="17" spans="1:49" x14ac:dyDescent="0.25">
      <c r="A17" s="85">
        <v>14</v>
      </c>
      <c r="B17" s="23" t="s">
        <v>35</v>
      </c>
      <c r="C17" s="91">
        <v>1916.3624590300003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1922.1266408900001</v>
      </c>
      <c r="M17" s="91">
        <v>1916.3624590300003</v>
      </c>
      <c r="N17" s="91">
        <v>565.89061745000004</v>
      </c>
      <c r="O17" s="91">
        <v>1664.27812421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1">
        <v>0</v>
      </c>
      <c r="X17" s="91">
        <v>1674.0640346599998</v>
      </c>
      <c r="Y17" s="91">
        <v>1664.27812421</v>
      </c>
      <c r="Z17" s="91">
        <v>520.74046040999997</v>
      </c>
      <c r="AA17" s="103">
        <v>1831045838</v>
      </c>
      <c r="AB17" s="81"/>
      <c r="AC17" s="89"/>
      <c r="AD17" s="81"/>
      <c r="AE17" s="86"/>
      <c r="AF17" s="86"/>
      <c r="AG17" s="81"/>
      <c r="AI17" s="82"/>
      <c r="AJ17" s="82"/>
      <c r="AO17" s="81"/>
      <c r="AP17" s="81"/>
      <c r="AQ17" s="86"/>
    </row>
    <row r="18" spans="1:49" x14ac:dyDescent="0.25">
      <c r="A18" s="85">
        <v>15</v>
      </c>
      <c r="B18" s="23" t="s">
        <v>191</v>
      </c>
      <c r="C18" s="91">
        <v>1830.0639999999999</v>
      </c>
      <c r="D18" s="91">
        <v>268.49900000000002</v>
      </c>
      <c r="E18" s="91">
        <v>130.899</v>
      </c>
      <c r="F18" s="91">
        <v>108.18400000000001</v>
      </c>
      <c r="G18" s="91">
        <v>2845.0229999999997</v>
      </c>
      <c r="H18" s="91">
        <v>1699.165</v>
      </c>
      <c r="I18" s="91">
        <v>1465.076</v>
      </c>
      <c r="J18" s="91">
        <v>0</v>
      </c>
      <c r="K18" s="91">
        <v>0</v>
      </c>
      <c r="L18" s="91">
        <v>0.71199999999999997</v>
      </c>
      <c r="M18" s="91">
        <v>0</v>
      </c>
      <c r="N18" s="91">
        <v>0</v>
      </c>
      <c r="O18" s="91">
        <v>915.00699999999995</v>
      </c>
      <c r="P18" s="91">
        <v>187.53</v>
      </c>
      <c r="Q18" s="91">
        <v>79.355000000000004</v>
      </c>
      <c r="R18" s="91">
        <v>63.068000000000005</v>
      </c>
      <c r="S18" s="91">
        <v>1608.3610000000001</v>
      </c>
      <c r="T18" s="91">
        <v>835.65199999999993</v>
      </c>
      <c r="U18" s="91">
        <v>682.18200000000002</v>
      </c>
      <c r="V18" s="91">
        <v>0</v>
      </c>
      <c r="W18" s="91">
        <v>0</v>
      </c>
      <c r="X18" s="91">
        <v>2.84</v>
      </c>
      <c r="Y18" s="91">
        <v>0</v>
      </c>
      <c r="Z18" s="91">
        <v>0</v>
      </c>
      <c r="AA18" t="s">
        <v>134</v>
      </c>
      <c r="AB18"/>
    </row>
    <row r="19" spans="1:49" x14ac:dyDescent="0.25">
      <c r="A19" s="85">
        <v>16</v>
      </c>
      <c r="B19" s="23" t="s">
        <v>27</v>
      </c>
      <c r="C19" s="91">
        <v>1823.426913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1874.1220090000002</v>
      </c>
      <c r="M19" s="91">
        <v>1823.426913</v>
      </c>
      <c r="N19" s="90">
        <v>0</v>
      </c>
      <c r="O19" s="91">
        <v>1618.533827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1">
        <v>0</v>
      </c>
      <c r="X19" s="90">
        <v>1679.319962</v>
      </c>
      <c r="Y19" s="90">
        <v>1618.533827</v>
      </c>
      <c r="Z19" s="90">
        <v>0</v>
      </c>
      <c r="AA19" s="103">
        <v>6164072742</v>
      </c>
      <c r="AB19" s="106"/>
      <c r="AC19" s="89"/>
      <c r="AD19" s="81"/>
      <c r="AE19" s="86"/>
      <c r="AF19" s="86"/>
      <c r="AI19" s="82"/>
      <c r="AJ19" s="82"/>
      <c r="AO19" s="81"/>
      <c r="AP19" s="81"/>
      <c r="AQ19" s="86"/>
    </row>
    <row r="20" spans="1:49" x14ac:dyDescent="0.25">
      <c r="A20" s="85">
        <v>17</v>
      </c>
      <c r="B20" s="23" t="s">
        <v>214</v>
      </c>
      <c r="C20" s="91">
        <v>1769.148715459999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1881.809399</v>
      </c>
      <c r="M20" s="91">
        <v>1769.148715459999</v>
      </c>
      <c r="N20" s="90">
        <v>415.90592900000001</v>
      </c>
      <c r="O20" s="91">
        <v>1723.1149488199956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1">
        <v>0</v>
      </c>
      <c r="X20" s="90">
        <v>1819.8860279999999</v>
      </c>
      <c r="Y20" s="90">
        <v>1723.1149488199956</v>
      </c>
      <c r="Z20" s="90">
        <v>523.76418200000001</v>
      </c>
      <c r="AA20" s="103">
        <v>1655259599</v>
      </c>
      <c r="AB20" s="106"/>
      <c r="AC20" s="89"/>
      <c r="AD20" s="81"/>
      <c r="AE20" s="86"/>
      <c r="AF20" s="86"/>
      <c r="AI20" s="82"/>
      <c r="AJ20" s="82"/>
      <c r="AO20" s="81"/>
      <c r="AP20" s="81"/>
      <c r="AQ20" s="86"/>
    </row>
    <row r="21" spans="1:49" x14ac:dyDescent="0.25">
      <c r="A21" s="85">
        <v>18</v>
      </c>
      <c r="B21" s="23" t="s">
        <v>30</v>
      </c>
      <c r="C21" s="91">
        <v>1716.0886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1745.4554310000001</v>
      </c>
      <c r="M21" s="91">
        <v>1716.0886</v>
      </c>
      <c r="N21" s="91">
        <v>857.74390000000005</v>
      </c>
      <c r="O21" s="91">
        <v>1381.32163401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1">
        <v>0</v>
      </c>
      <c r="X21" s="91">
        <v>1429.075351</v>
      </c>
      <c r="Y21" s="91">
        <v>1381.32163401</v>
      </c>
      <c r="Z21" s="91">
        <v>795.21774300000004</v>
      </c>
      <c r="AA21" s="103">
        <v>6671118019</v>
      </c>
      <c r="AB21" s="81"/>
      <c r="AC21" s="89"/>
      <c r="AD21" s="81"/>
      <c r="AE21" s="86"/>
      <c r="AF21" s="86"/>
      <c r="AG21" s="81"/>
      <c r="AI21" s="82"/>
      <c r="AJ21" s="82"/>
      <c r="AO21" s="81"/>
      <c r="AP21" s="81"/>
      <c r="AQ21" s="86"/>
    </row>
    <row r="22" spans="1:49" x14ac:dyDescent="0.25">
      <c r="A22" s="85">
        <v>19</v>
      </c>
      <c r="B22" s="112" t="s">
        <v>183</v>
      </c>
      <c r="C22" s="91">
        <v>1590.9632988800008</v>
      </c>
      <c r="D22" s="110">
        <v>0</v>
      </c>
      <c r="E22" s="110">
        <v>0</v>
      </c>
      <c r="F22" s="110">
        <v>0</v>
      </c>
      <c r="G22" s="110">
        <v>19.390111260000001</v>
      </c>
      <c r="H22" s="110">
        <v>16.936422409999999</v>
      </c>
      <c r="I22" s="110">
        <v>16.563402790000001</v>
      </c>
      <c r="J22" s="110">
        <v>0</v>
      </c>
      <c r="K22" s="110">
        <v>0</v>
      </c>
      <c r="L22" s="110">
        <v>1709.8923548800012</v>
      </c>
      <c r="M22" s="110">
        <v>1574.0268764700008</v>
      </c>
      <c r="N22" s="110">
        <v>437.79526076999997</v>
      </c>
      <c r="O22" s="91">
        <v>1484.8132196799982</v>
      </c>
      <c r="P22" s="110">
        <v>0</v>
      </c>
      <c r="Q22" s="110">
        <v>0</v>
      </c>
      <c r="R22" s="110">
        <v>0</v>
      </c>
      <c r="S22" s="110">
        <v>49.481075850000011</v>
      </c>
      <c r="T22" s="110">
        <v>42.632228450000007</v>
      </c>
      <c r="U22" s="110">
        <v>42.145220380000012</v>
      </c>
      <c r="V22" s="110">
        <v>0</v>
      </c>
      <c r="W22" s="110">
        <v>0</v>
      </c>
      <c r="X22" s="110">
        <v>1531.74923096</v>
      </c>
      <c r="Y22" s="110">
        <v>1442.1809912299982</v>
      </c>
      <c r="Z22" s="108">
        <v>356.72361126999999</v>
      </c>
      <c r="AA22" s="103">
        <v>6316103050</v>
      </c>
      <c r="AB22" s="81"/>
      <c r="AC22" s="89"/>
      <c r="AD22" s="81"/>
      <c r="AE22" s="86"/>
      <c r="AF22" s="86"/>
      <c r="AG22" s="81"/>
      <c r="AI22" s="82"/>
      <c r="AJ22" s="82"/>
      <c r="AO22" s="81"/>
      <c r="AP22" s="81"/>
      <c r="AQ22" s="86"/>
    </row>
    <row r="23" spans="1:49" x14ac:dyDescent="0.25">
      <c r="A23" s="85">
        <v>20</v>
      </c>
      <c r="B23" s="104" t="s">
        <v>64</v>
      </c>
      <c r="C23" s="91">
        <v>1405.2579820000001</v>
      </c>
      <c r="D23" s="110">
        <v>3586.86505635</v>
      </c>
      <c r="E23" s="110">
        <v>1083.106115</v>
      </c>
      <c r="F23" s="110">
        <v>865.65332899999999</v>
      </c>
      <c r="G23" s="110">
        <v>975.56844500000034</v>
      </c>
      <c r="H23" s="110">
        <v>322.15186700000004</v>
      </c>
      <c r="I23" s="110">
        <v>259.13415800000001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91">
        <v>867.44833400000005</v>
      </c>
      <c r="P23" s="110">
        <v>2642.6875230000001</v>
      </c>
      <c r="Q23" s="110">
        <v>648.06837800000005</v>
      </c>
      <c r="R23" s="110">
        <v>507.96193399999999</v>
      </c>
      <c r="S23" s="110">
        <v>620.80728999999997</v>
      </c>
      <c r="T23" s="110">
        <v>219.37995599999996</v>
      </c>
      <c r="U23" s="110">
        <v>172.83319500000002</v>
      </c>
      <c r="V23" s="110">
        <v>0</v>
      </c>
      <c r="W23" s="110">
        <v>0</v>
      </c>
      <c r="X23" s="110">
        <v>0</v>
      </c>
      <c r="Y23" s="110">
        <v>0</v>
      </c>
      <c r="Z23" s="108">
        <v>0</v>
      </c>
      <c r="AA23" s="103">
        <v>5260271530</v>
      </c>
      <c r="AB23" s="81"/>
      <c r="AC23" s="89"/>
      <c r="AD23" s="81"/>
      <c r="AE23" s="86"/>
      <c r="AF23" s="86"/>
      <c r="AI23" s="82"/>
      <c r="AJ23" s="82"/>
      <c r="AO23" s="81"/>
      <c r="AP23" s="81"/>
      <c r="AQ23" s="86"/>
    </row>
    <row r="24" spans="1:49" x14ac:dyDescent="0.25">
      <c r="A24" s="85">
        <v>21</v>
      </c>
      <c r="B24" s="104" t="s">
        <v>171</v>
      </c>
      <c r="C24" s="91">
        <v>1309.06128603</v>
      </c>
      <c r="D24" s="110">
        <v>2536.1149300000002</v>
      </c>
      <c r="E24" s="110">
        <v>1149.5994781100001</v>
      </c>
      <c r="F24" s="110">
        <v>807.22249679999993</v>
      </c>
      <c r="G24" s="110">
        <v>172.19800599999999</v>
      </c>
      <c r="H24" s="110">
        <v>159.46180791999998</v>
      </c>
      <c r="I24" s="110">
        <v>123.70879337</v>
      </c>
      <c r="J24" s="110">
        <v>0</v>
      </c>
      <c r="K24" s="110">
        <v>0</v>
      </c>
      <c r="L24" s="110">
        <v>0</v>
      </c>
      <c r="M24" s="111">
        <v>0</v>
      </c>
      <c r="N24" s="111">
        <v>0</v>
      </c>
      <c r="O24" s="91">
        <v>895.60974699999997</v>
      </c>
      <c r="P24" s="110">
        <v>1625.313312</v>
      </c>
      <c r="Q24" s="110">
        <v>895.55404799999997</v>
      </c>
      <c r="R24" s="110">
        <v>641.49301700000001</v>
      </c>
      <c r="S24" s="110">
        <v>0.69745399999999991</v>
      </c>
      <c r="T24" s="110">
        <v>5.5698999999999999E-2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08">
        <v>0</v>
      </c>
      <c r="AA24" s="103" t="s">
        <v>172</v>
      </c>
      <c r="AB24" s="81"/>
      <c r="AC24" s="89"/>
      <c r="AD24" s="81"/>
      <c r="AE24" s="86"/>
      <c r="AF24" s="86"/>
      <c r="AG24" s="81"/>
      <c r="AI24" s="82"/>
      <c r="AJ24" s="82"/>
      <c r="AO24" s="81"/>
      <c r="AP24" s="81"/>
      <c r="AQ24" s="86"/>
    </row>
    <row r="25" spans="1:49" x14ac:dyDescent="0.25">
      <c r="A25" s="85">
        <v>22</v>
      </c>
      <c r="B25" s="23" t="s">
        <v>24</v>
      </c>
      <c r="C25" s="91">
        <v>1278.430922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1297.285376</v>
      </c>
      <c r="M25" s="91">
        <v>1278.430922</v>
      </c>
      <c r="N25" s="90">
        <v>0</v>
      </c>
      <c r="O25" s="91">
        <v>1141.887659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0">
        <v>1170.9573330000001</v>
      </c>
      <c r="Y25" s="90">
        <v>1141.887659</v>
      </c>
      <c r="Z25" s="90">
        <v>0</v>
      </c>
      <c r="AA25" s="103">
        <v>5406570716</v>
      </c>
      <c r="AB25" s="106"/>
      <c r="AC25" s="89"/>
      <c r="AD25" s="81"/>
      <c r="AE25" s="86"/>
      <c r="AF25" s="86"/>
      <c r="AI25" s="82"/>
      <c r="AJ25" s="82"/>
      <c r="AO25" s="81"/>
      <c r="AP25" s="81"/>
      <c r="AQ25" s="86"/>
    </row>
    <row r="26" spans="1:49" x14ac:dyDescent="0.25">
      <c r="A26" s="85">
        <v>23</v>
      </c>
      <c r="B26" s="23" t="s">
        <v>38</v>
      </c>
      <c r="C26" s="91">
        <v>1244.6179999999999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1266.021</v>
      </c>
      <c r="M26" s="91">
        <v>1244.6179999999999</v>
      </c>
      <c r="N26" s="91">
        <v>0</v>
      </c>
      <c r="O26" s="91">
        <v>1188.527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91">
        <v>1211.546</v>
      </c>
      <c r="Y26" s="91">
        <v>1188.527</v>
      </c>
      <c r="Z26" s="91">
        <v>0</v>
      </c>
      <c r="AA26" s="103">
        <v>2130058291</v>
      </c>
      <c r="AB26" s="81"/>
      <c r="AC26" s="105"/>
      <c r="AD26" s="81"/>
      <c r="AE26" s="86"/>
      <c r="AF26" s="86"/>
      <c r="AG26" s="81"/>
      <c r="AI26" s="82"/>
      <c r="AJ26" s="82"/>
      <c r="AO26" s="81"/>
      <c r="AP26" s="81"/>
      <c r="AQ26" s="86"/>
      <c r="AR26" s="86"/>
    </row>
    <row r="27" spans="1:49" x14ac:dyDescent="0.25">
      <c r="A27" s="85">
        <v>24</v>
      </c>
      <c r="B27" s="23" t="s">
        <v>216</v>
      </c>
      <c r="C27" s="91">
        <v>1243.2492609999999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1261.2946489999999</v>
      </c>
      <c r="M27" s="91">
        <v>1243.2492609999999</v>
      </c>
      <c r="N27" s="91">
        <v>0</v>
      </c>
      <c r="O27" s="91">
        <v>1195.5886009999999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1">
        <v>0</v>
      </c>
      <c r="X27" s="91">
        <v>1203.811369</v>
      </c>
      <c r="Y27" s="91">
        <v>1195.5886009999999</v>
      </c>
      <c r="Z27" s="91">
        <v>0</v>
      </c>
      <c r="AA27" s="103">
        <v>8601042850</v>
      </c>
      <c r="AB27" s="81"/>
      <c r="AC27" s="89"/>
      <c r="AD27" s="81"/>
      <c r="AE27" s="86"/>
      <c r="AF27" s="86"/>
      <c r="AG27" s="81"/>
      <c r="AI27" s="82"/>
      <c r="AJ27" s="82"/>
      <c r="AO27" s="81"/>
      <c r="AP27" s="81"/>
      <c r="AQ27" s="86"/>
    </row>
    <row r="28" spans="1:49" x14ac:dyDescent="0.25">
      <c r="A28" s="85">
        <v>25</v>
      </c>
      <c r="B28" s="83" t="s">
        <v>32</v>
      </c>
      <c r="C28" s="91">
        <v>1092.5120379999998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1118.6142649999999</v>
      </c>
      <c r="M28" s="90">
        <v>1092.5120379999998</v>
      </c>
      <c r="N28" s="90">
        <v>0</v>
      </c>
      <c r="O28" s="91">
        <v>1034.775772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1052.6253819999999</v>
      </c>
      <c r="Y28" s="90">
        <v>1034.775772</v>
      </c>
      <c r="Z28" s="90">
        <v>0</v>
      </c>
      <c r="AA28" s="103">
        <v>2634091033</v>
      </c>
      <c r="AB28" s="81"/>
      <c r="AC28" s="89"/>
      <c r="AD28" s="81"/>
      <c r="AE28" s="86"/>
      <c r="AF28" s="86"/>
      <c r="AG28" s="81"/>
      <c r="AH28" s="81"/>
      <c r="AI28" s="82"/>
      <c r="AJ28" s="82"/>
      <c r="AO28" s="81"/>
      <c r="AP28" s="81"/>
      <c r="AQ28" s="86"/>
    </row>
    <row r="29" spans="1:49" x14ac:dyDescent="0.25">
      <c r="A29" s="85">
        <v>26</v>
      </c>
      <c r="B29" s="85" t="s">
        <v>165</v>
      </c>
      <c r="C29" s="91">
        <v>999.16685699999994</v>
      </c>
      <c r="D29" s="110">
        <v>1554.7546340000001</v>
      </c>
      <c r="E29" s="110">
        <v>999.16685699999994</v>
      </c>
      <c r="F29" s="110">
        <v>743.35361999999998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0">
        <v>0</v>
      </c>
      <c r="N29" s="110">
        <v>0</v>
      </c>
      <c r="O29" s="91">
        <v>723.51499999999999</v>
      </c>
      <c r="P29" s="110">
        <v>1227.3920000000001</v>
      </c>
      <c r="Q29" s="110">
        <v>723.51499999999999</v>
      </c>
      <c r="R29" s="110">
        <v>522.61800000000005</v>
      </c>
      <c r="S29" s="110">
        <v>0</v>
      </c>
      <c r="T29" s="110">
        <v>0</v>
      </c>
      <c r="U29" s="110">
        <v>0</v>
      </c>
      <c r="V29" s="110">
        <v>0</v>
      </c>
      <c r="W29" s="110">
        <v>0</v>
      </c>
      <c r="X29" s="110">
        <v>0</v>
      </c>
      <c r="Y29" s="110">
        <v>0</v>
      </c>
      <c r="Z29" s="108">
        <v>0</v>
      </c>
      <c r="AA29" s="103">
        <v>5260355389</v>
      </c>
      <c r="AB29" s="81"/>
      <c r="AC29" s="89"/>
      <c r="AD29" s="81"/>
      <c r="AE29" s="86"/>
      <c r="AF29" s="86"/>
      <c r="AG29" s="81"/>
      <c r="AI29" s="82"/>
      <c r="AJ29" s="82"/>
      <c r="AO29" s="81"/>
      <c r="AP29" s="81"/>
      <c r="AQ29" s="86"/>
    </row>
    <row r="30" spans="1:49" x14ac:dyDescent="0.25">
      <c r="A30" s="85">
        <v>27</v>
      </c>
      <c r="B30" s="23" t="s">
        <v>153</v>
      </c>
      <c r="C30" s="91">
        <v>934.92700000000002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961.80700000000002</v>
      </c>
      <c r="M30" s="90">
        <v>934.92700000000002</v>
      </c>
      <c r="N30" s="90">
        <v>0</v>
      </c>
      <c r="O30" s="91">
        <v>931.154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954.553</v>
      </c>
      <c r="Y30" s="90">
        <v>931.154</v>
      </c>
      <c r="Z30" s="90">
        <v>0</v>
      </c>
      <c r="AA30" s="103">
        <v>5038072003</v>
      </c>
      <c r="AB30" s="81"/>
      <c r="AC30" s="89"/>
      <c r="AD30" s="81"/>
      <c r="AE30" s="86"/>
      <c r="AF30" s="86"/>
      <c r="AG30" s="81"/>
      <c r="AI30" s="82"/>
      <c r="AJ30" s="82"/>
      <c r="AO30" s="81"/>
      <c r="AP30" s="81"/>
      <c r="AQ30" s="86"/>
    </row>
    <row r="31" spans="1:49" x14ac:dyDescent="0.25">
      <c r="A31" s="85">
        <v>28</v>
      </c>
      <c r="B31" s="23" t="s">
        <v>208</v>
      </c>
      <c r="C31" s="91">
        <v>913.17598999999996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916.66941000000008</v>
      </c>
      <c r="M31" s="90">
        <v>913.17598999999996</v>
      </c>
      <c r="N31" s="90">
        <v>0</v>
      </c>
      <c r="O31" s="91">
        <v>1042.7340999999999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1047.6276069999999</v>
      </c>
      <c r="Y31" s="90">
        <v>1042.7340999999999</v>
      </c>
      <c r="Z31" s="90">
        <v>2.037283</v>
      </c>
      <c r="AA31" s="103">
        <v>5902198365</v>
      </c>
      <c r="AB31" s="101"/>
      <c r="AC31" s="89"/>
      <c r="AD31" s="81"/>
      <c r="AE31" s="86"/>
      <c r="AF31" s="100"/>
      <c r="AG31" s="101"/>
      <c r="AH31" s="36"/>
      <c r="AI31" s="99"/>
      <c r="AJ31" s="99"/>
      <c r="AK31" s="36"/>
      <c r="AL31" s="36"/>
      <c r="AM31" s="36"/>
      <c r="AN31" s="36"/>
      <c r="AO31" s="81"/>
      <c r="AP31" s="81"/>
      <c r="AQ31" s="86"/>
      <c r="AR31" s="36"/>
      <c r="AS31" s="36"/>
      <c r="AT31" s="36"/>
      <c r="AU31" s="36"/>
      <c r="AV31" s="36"/>
      <c r="AW31" s="36"/>
    </row>
    <row r="32" spans="1:49" x14ac:dyDescent="0.25">
      <c r="A32" s="85">
        <v>29</v>
      </c>
      <c r="B32" s="23" t="s">
        <v>154</v>
      </c>
      <c r="C32" s="91">
        <v>893.96600000000001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91">
        <v>916.90200000000004</v>
      </c>
      <c r="M32" s="91">
        <v>893.96600000000001</v>
      </c>
      <c r="N32" s="91">
        <v>0</v>
      </c>
      <c r="O32" s="91">
        <v>713.02499999999998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720.63400000000001</v>
      </c>
      <c r="Y32" s="91">
        <v>713.02499999999998</v>
      </c>
      <c r="Z32" s="91">
        <v>0</v>
      </c>
      <c r="AA32" s="103">
        <v>3666144160</v>
      </c>
      <c r="AB32" s="81"/>
      <c r="AC32" s="89"/>
      <c r="AD32" s="81"/>
      <c r="AE32" s="86"/>
      <c r="AF32" s="86"/>
      <c r="AI32" s="82"/>
      <c r="AJ32" s="82"/>
      <c r="AO32" s="81"/>
      <c r="AP32" s="81"/>
      <c r="AQ32" s="86"/>
    </row>
    <row r="33" spans="1:49" x14ac:dyDescent="0.25">
      <c r="A33" s="85">
        <v>30</v>
      </c>
      <c r="B33" s="23" t="s">
        <v>162</v>
      </c>
      <c r="C33" s="91">
        <v>886.00699800000007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  <c r="K33" s="91">
        <v>0</v>
      </c>
      <c r="L33" s="91">
        <v>893.94054000000006</v>
      </c>
      <c r="M33" s="90">
        <v>886.00699800000007</v>
      </c>
      <c r="N33" s="90">
        <v>363.917888</v>
      </c>
      <c r="O33" s="91">
        <v>889.14616450000005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892.17666799999995</v>
      </c>
      <c r="Y33" s="90">
        <v>889.14616450000005</v>
      </c>
      <c r="Z33" s="90">
        <v>220.66979500000002</v>
      </c>
      <c r="AA33" s="103">
        <v>2221171632</v>
      </c>
      <c r="AB33" s="81"/>
      <c r="AC33" s="89"/>
      <c r="AD33" s="81"/>
      <c r="AE33" s="86"/>
      <c r="AF33" s="86"/>
      <c r="AI33" s="82"/>
      <c r="AJ33" s="82"/>
      <c r="AO33" s="81"/>
      <c r="AP33" s="81"/>
      <c r="AQ33" s="86"/>
    </row>
    <row r="34" spans="1:49" x14ac:dyDescent="0.25">
      <c r="A34" s="85">
        <v>31</v>
      </c>
      <c r="B34" s="23" t="s">
        <v>215</v>
      </c>
      <c r="C34" s="91">
        <v>848.35383100000001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850.66167900000005</v>
      </c>
      <c r="M34" s="91">
        <v>848.35383100000001</v>
      </c>
      <c r="N34" s="91">
        <v>13.499720999999999</v>
      </c>
      <c r="O34" s="91">
        <v>753.69766000000004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756.43786</v>
      </c>
      <c r="Y34" s="91">
        <v>753.69766000000004</v>
      </c>
      <c r="Z34" s="91">
        <v>3</v>
      </c>
      <c r="AA34" s="103">
        <v>6952000911</v>
      </c>
      <c r="AB34" s="81"/>
      <c r="AC34" s="89"/>
      <c r="AD34" s="81"/>
      <c r="AE34" s="86"/>
      <c r="AF34" s="86"/>
      <c r="AI34" s="82"/>
      <c r="AJ34" s="82"/>
      <c r="AO34" s="81"/>
      <c r="AP34" s="81"/>
      <c r="AQ34" s="86"/>
    </row>
    <row r="35" spans="1:49" x14ac:dyDescent="0.25">
      <c r="A35" s="85">
        <v>32</v>
      </c>
      <c r="B35" s="23" t="s">
        <v>209</v>
      </c>
      <c r="C35" s="91">
        <v>833.81321300000002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0</v>
      </c>
      <c r="K35" s="91">
        <v>0</v>
      </c>
      <c r="L35" s="91">
        <v>851.24074600000006</v>
      </c>
      <c r="M35" s="91">
        <v>833.81321300000002</v>
      </c>
      <c r="N35" s="90">
        <v>551.21629099999996</v>
      </c>
      <c r="O35" s="91">
        <v>55.455613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0">
        <v>892.013687</v>
      </c>
      <c r="Y35" s="90">
        <v>836.55807400000003</v>
      </c>
      <c r="Z35" s="90">
        <v>882.28439000000003</v>
      </c>
      <c r="AA35" s="103">
        <v>5321059541</v>
      </c>
      <c r="AB35" s="81"/>
      <c r="AC35" s="89"/>
      <c r="AD35" s="81"/>
      <c r="AE35" s="86"/>
      <c r="AF35" s="86"/>
      <c r="AI35" s="82"/>
      <c r="AJ35" s="82"/>
      <c r="AO35" s="81"/>
      <c r="AP35" s="81"/>
      <c r="AQ35" s="86"/>
    </row>
    <row r="36" spans="1:49" x14ac:dyDescent="0.25">
      <c r="A36" s="85">
        <v>33</v>
      </c>
      <c r="B36" s="23" t="s">
        <v>211</v>
      </c>
      <c r="C36" s="91">
        <v>814.37199999999996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843.72199999999998</v>
      </c>
      <c r="M36" s="91">
        <v>814.37199999999996</v>
      </c>
      <c r="N36" s="91">
        <v>45.488999999999997</v>
      </c>
      <c r="O36" s="91">
        <v>795.34900000000005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1">
        <v>0</v>
      </c>
      <c r="X36" s="91">
        <v>819.971</v>
      </c>
      <c r="Y36" s="91">
        <v>795.34900000000005</v>
      </c>
      <c r="Z36" s="91">
        <v>20</v>
      </c>
      <c r="AA36" s="103">
        <v>3801990027</v>
      </c>
      <c r="AB36" s="81"/>
      <c r="AC36" s="89"/>
      <c r="AD36" s="81"/>
      <c r="AE36" s="86"/>
      <c r="AF36" s="86"/>
      <c r="AI36" s="82"/>
      <c r="AJ36" s="82"/>
      <c r="AO36" s="81"/>
      <c r="AP36" s="81"/>
      <c r="AQ36" s="86"/>
    </row>
    <row r="37" spans="1:49" x14ac:dyDescent="0.25">
      <c r="A37" s="85">
        <v>34</v>
      </c>
      <c r="B37" s="23" t="s">
        <v>207</v>
      </c>
      <c r="C37" s="91">
        <v>797.30696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823.90376000000003</v>
      </c>
      <c r="M37" s="91">
        <v>797.30696</v>
      </c>
      <c r="N37" s="90">
        <v>198.15720000000002</v>
      </c>
      <c r="O37" s="91">
        <v>568.36206000000004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0">
        <v>601.80710999999997</v>
      </c>
      <c r="Y37" s="90">
        <v>568.36206000000004</v>
      </c>
      <c r="Z37" s="90">
        <v>99.771720000000002</v>
      </c>
      <c r="AA37" s="103">
        <v>4824047100</v>
      </c>
      <c r="AB37" s="106"/>
      <c r="AC37" s="89"/>
      <c r="AD37" s="81"/>
      <c r="AE37" s="86"/>
      <c r="AF37" s="86"/>
      <c r="AI37" s="82"/>
      <c r="AJ37" s="82"/>
      <c r="AO37" s="81"/>
      <c r="AP37" s="81"/>
      <c r="AQ37" s="86"/>
    </row>
    <row r="38" spans="1:49" x14ac:dyDescent="0.25">
      <c r="A38" s="85">
        <v>35</v>
      </c>
      <c r="B38" s="23" t="s">
        <v>220</v>
      </c>
      <c r="C38" s="91">
        <v>789.51599999999996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91">
        <v>801.19899999999996</v>
      </c>
      <c r="M38" s="91">
        <v>789.51599999999996</v>
      </c>
      <c r="N38" s="91">
        <v>0</v>
      </c>
      <c r="O38" s="91">
        <v>764.21500000000003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1">
        <v>0</v>
      </c>
      <c r="X38" s="91">
        <v>772.47</v>
      </c>
      <c r="Y38" s="91">
        <v>764.21500000000003</v>
      </c>
      <c r="Z38" s="91">
        <v>0</v>
      </c>
      <c r="AA38" s="103">
        <v>3328999318</v>
      </c>
      <c r="AB38" s="81"/>
      <c r="AC38" s="89"/>
      <c r="AD38" s="81"/>
      <c r="AE38" s="86"/>
      <c r="AF38" s="86"/>
      <c r="AG38" s="81"/>
      <c r="AI38" s="82"/>
      <c r="AJ38" s="82"/>
      <c r="AO38" s="81"/>
      <c r="AP38" s="81"/>
      <c r="AQ38" s="86"/>
    </row>
    <row r="39" spans="1:49" x14ac:dyDescent="0.25">
      <c r="A39" s="85">
        <v>36</v>
      </c>
      <c r="B39" s="23" t="s">
        <v>22</v>
      </c>
      <c r="C39" s="91">
        <v>783.35368900000003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838.9871730000001</v>
      </c>
      <c r="M39" s="91">
        <v>783.35368900000003</v>
      </c>
      <c r="N39" s="90">
        <v>254.44222600000001</v>
      </c>
      <c r="O39" s="91">
        <v>764.77994999999999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1">
        <v>0</v>
      </c>
      <c r="X39" s="90">
        <v>828.02486799999997</v>
      </c>
      <c r="Y39" s="90">
        <v>764.77994999999999</v>
      </c>
      <c r="Z39" s="90">
        <v>0</v>
      </c>
      <c r="AA39" t="s">
        <v>135</v>
      </c>
      <c r="AB39" s="101"/>
      <c r="AC39" s="89"/>
      <c r="AD39" s="81"/>
      <c r="AE39" s="86"/>
      <c r="AF39" s="100"/>
      <c r="AG39" s="36"/>
      <c r="AH39" s="36"/>
      <c r="AI39" s="36"/>
      <c r="AJ39" s="99"/>
      <c r="AK39" s="36"/>
      <c r="AL39" s="36"/>
      <c r="AM39" s="36"/>
      <c r="AN39" s="36"/>
      <c r="AO39" s="81"/>
      <c r="AP39" s="81"/>
      <c r="AQ39" s="86"/>
      <c r="AR39" s="36"/>
      <c r="AS39" s="36"/>
      <c r="AT39" s="36"/>
      <c r="AU39" s="36"/>
      <c r="AV39" s="36"/>
      <c r="AW39" s="36"/>
    </row>
    <row r="40" spans="1:49" x14ac:dyDescent="0.25">
      <c r="A40" s="85">
        <v>37</v>
      </c>
      <c r="B40" s="104" t="s">
        <v>51</v>
      </c>
      <c r="C40" s="91">
        <v>778.97800000000007</v>
      </c>
      <c r="D40" s="110">
        <v>342.19799999999998</v>
      </c>
      <c r="E40" s="110">
        <v>267.46800000000002</v>
      </c>
      <c r="F40" s="110">
        <v>188.35</v>
      </c>
      <c r="G40" s="110">
        <v>660.17899999999997</v>
      </c>
      <c r="H40" s="110">
        <v>511.51</v>
      </c>
      <c r="I40" s="110">
        <v>390.45499999999998</v>
      </c>
      <c r="J40" s="110">
        <v>0</v>
      </c>
      <c r="K40" s="110">
        <v>0</v>
      </c>
      <c r="L40" s="110">
        <v>0</v>
      </c>
      <c r="M40" s="111">
        <v>0</v>
      </c>
      <c r="N40" s="111">
        <v>0</v>
      </c>
      <c r="O40" s="91">
        <v>502.86099999999999</v>
      </c>
      <c r="P40" s="110">
        <v>374.63900000000001</v>
      </c>
      <c r="Q40" s="110">
        <v>248.495</v>
      </c>
      <c r="R40" s="110">
        <v>137.95099999999999</v>
      </c>
      <c r="S40" s="110">
        <v>350.27699999999999</v>
      </c>
      <c r="T40" s="110">
        <v>254.36600000000001</v>
      </c>
      <c r="U40" s="110">
        <v>201.77199999999999</v>
      </c>
      <c r="V40" s="110">
        <v>0</v>
      </c>
      <c r="W40" s="110">
        <v>0</v>
      </c>
      <c r="X40" s="110">
        <v>0</v>
      </c>
      <c r="Y40" s="111">
        <v>0</v>
      </c>
      <c r="Z40" s="109">
        <v>0</v>
      </c>
      <c r="AA40" s="103">
        <v>7704493556</v>
      </c>
      <c r="AB40" s="81"/>
      <c r="AC40" s="89"/>
      <c r="AD40" s="81"/>
      <c r="AE40" s="86"/>
      <c r="AF40" s="86"/>
      <c r="AG40" s="81"/>
      <c r="AI40" s="82"/>
      <c r="AJ40" s="82"/>
      <c r="AO40" s="81"/>
      <c r="AP40" s="81"/>
      <c r="AQ40" s="86"/>
    </row>
    <row r="41" spans="1:49" x14ac:dyDescent="0.25">
      <c r="A41" s="85">
        <v>38</v>
      </c>
      <c r="B41" s="23" t="s">
        <v>7</v>
      </c>
      <c r="C41" s="91">
        <v>704.95520900000008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769.10918500000002</v>
      </c>
      <c r="M41" s="91">
        <v>704.95520900000008</v>
      </c>
      <c r="N41" s="91">
        <v>278.30601200000001</v>
      </c>
      <c r="O41" s="91">
        <v>662.30581900000004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1">
        <v>0</v>
      </c>
      <c r="X41" s="91">
        <v>732.50925100000006</v>
      </c>
      <c r="Y41" s="91">
        <v>662.30581900000004</v>
      </c>
      <c r="Z41" s="91">
        <v>106.5</v>
      </c>
      <c r="AA41" s="103">
        <v>2901204067</v>
      </c>
      <c r="AB41" s="81"/>
      <c r="AC41" s="89"/>
      <c r="AD41" s="81"/>
      <c r="AE41" s="86"/>
      <c r="AF41" s="86"/>
      <c r="AG41" s="81"/>
      <c r="AI41" s="82"/>
      <c r="AJ41" s="82"/>
      <c r="AO41" s="81"/>
      <c r="AP41" s="81"/>
      <c r="AQ41" s="86"/>
    </row>
    <row r="42" spans="1:49" x14ac:dyDescent="0.25">
      <c r="A42" s="85">
        <v>39</v>
      </c>
      <c r="B42" s="19" t="s">
        <v>206</v>
      </c>
      <c r="C42" s="91">
        <v>702.36104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708.16908000000001</v>
      </c>
      <c r="M42" s="91">
        <v>702.36104</v>
      </c>
      <c r="N42" s="91">
        <v>0</v>
      </c>
      <c r="O42" s="91">
        <v>606.48577999999998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1">
        <v>0</v>
      </c>
      <c r="X42" s="91">
        <v>613.79085999999995</v>
      </c>
      <c r="Y42" s="91">
        <v>606.48577999999998</v>
      </c>
      <c r="Z42" s="91">
        <v>0</v>
      </c>
      <c r="AA42" s="103">
        <v>275066729</v>
      </c>
      <c r="AB42" s="101"/>
      <c r="AC42" s="89"/>
      <c r="AD42" s="81"/>
      <c r="AE42" s="86"/>
      <c r="AF42" s="100"/>
      <c r="AG42" s="101"/>
      <c r="AH42" s="36"/>
      <c r="AI42" s="99"/>
      <c r="AJ42" s="99"/>
      <c r="AK42" s="36"/>
      <c r="AL42" s="36"/>
      <c r="AM42" s="36"/>
      <c r="AN42" s="36"/>
      <c r="AO42" s="81"/>
      <c r="AP42" s="81"/>
      <c r="AQ42" s="86"/>
      <c r="AR42" s="36"/>
      <c r="AS42" s="36"/>
      <c r="AT42" s="36"/>
      <c r="AU42" s="36"/>
      <c r="AV42" s="36"/>
      <c r="AW42" s="36"/>
    </row>
    <row r="43" spans="1:49" x14ac:dyDescent="0.25">
      <c r="A43" s="85">
        <v>40</v>
      </c>
      <c r="B43" s="23" t="s">
        <v>8</v>
      </c>
      <c r="C43" s="91">
        <v>684.20399999999995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707.60199999999998</v>
      </c>
      <c r="M43" s="91">
        <v>684.20399999999995</v>
      </c>
      <c r="N43" s="91">
        <v>0.3</v>
      </c>
      <c r="O43" s="91">
        <v>572.74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1">
        <v>0</v>
      </c>
      <c r="X43" s="91">
        <v>593.11199999999997</v>
      </c>
      <c r="Y43" s="91">
        <v>572.74</v>
      </c>
      <c r="Z43" s="91">
        <v>0.3</v>
      </c>
      <c r="AA43" s="103">
        <v>3015028318</v>
      </c>
      <c r="AB43" s="81"/>
      <c r="AC43" s="89"/>
      <c r="AD43" s="81"/>
      <c r="AE43" s="86"/>
      <c r="AF43" s="86"/>
      <c r="AG43" s="81"/>
      <c r="AI43" s="82"/>
      <c r="AJ43" s="82"/>
      <c r="AO43" s="81"/>
      <c r="AP43" s="81"/>
      <c r="AQ43" s="86"/>
    </row>
    <row r="44" spans="1:49" x14ac:dyDescent="0.25">
      <c r="A44" s="85">
        <v>41</v>
      </c>
      <c r="B44" s="23" t="s">
        <v>10</v>
      </c>
      <c r="C44" s="91">
        <v>660.98299999999995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675.12099999999998</v>
      </c>
      <c r="M44" s="91">
        <v>660.98299999999995</v>
      </c>
      <c r="N44" s="90">
        <v>18.798999999999999</v>
      </c>
      <c r="O44" s="91">
        <v>699.25699999999995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0">
        <v>712.197</v>
      </c>
      <c r="Y44" s="90">
        <v>699.25699999999995</v>
      </c>
      <c r="Z44" s="90">
        <v>36.598999999999997</v>
      </c>
      <c r="AA44" s="103">
        <v>3525251257</v>
      </c>
      <c r="AB44" s="101"/>
      <c r="AC44" s="89"/>
      <c r="AD44" s="81"/>
      <c r="AE44" s="86"/>
      <c r="AF44" s="100"/>
      <c r="AG44" s="36"/>
      <c r="AH44" s="36"/>
      <c r="AI44" s="99"/>
      <c r="AJ44" s="99"/>
      <c r="AK44" s="36"/>
      <c r="AL44" s="36"/>
      <c r="AM44" s="36"/>
      <c r="AN44" s="36"/>
      <c r="AO44" s="81"/>
      <c r="AP44" s="81"/>
      <c r="AQ44" s="86"/>
      <c r="AR44" s="36"/>
      <c r="AS44" s="36"/>
      <c r="AT44" s="36"/>
      <c r="AU44" s="36"/>
      <c r="AV44" s="36"/>
      <c r="AW44" s="36"/>
    </row>
    <row r="45" spans="1:49" x14ac:dyDescent="0.25">
      <c r="A45" s="85">
        <v>42</v>
      </c>
      <c r="B45" s="23" t="s">
        <v>163</v>
      </c>
      <c r="C45" s="91">
        <v>650.49653999999998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669.70165599999996</v>
      </c>
      <c r="M45" s="91">
        <v>650.49653999999998</v>
      </c>
      <c r="N45" s="90">
        <v>31.496766999999998</v>
      </c>
      <c r="O45" s="91">
        <v>634.977577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1">
        <v>0</v>
      </c>
      <c r="X45" s="90">
        <v>643.04631299999994</v>
      </c>
      <c r="Y45" s="90">
        <v>634.977577</v>
      </c>
      <c r="Z45" s="90">
        <v>0</v>
      </c>
      <c r="AA45" s="103">
        <v>7204137581</v>
      </c>
      <c r="AB45" s="81"/>
      <c r="AC45" s="89"/>
      <c r="AD45" s="81"/>
      <c r="AE45" s="86"/>
      <c r="AF45" s="86"/>
      <c r="AI45" s="82"/>
      <c r="AJ45" s="82"/>
      <c r="AO45" s="81"/>
      <c r="AP45" s="81"/>
      <c r="AQ45" s="86"/>
    </row>
    <row r="46" spans="1:49" x14ac:dyDescent="0.25">
      <c r="A46" s="85">
        <v>43</v>
      </c>
      <c r="B46" s="104" t="s">
        <v>66</v>
      </c>
      <c r="C46" s="91">
        <v>616.87659299999996</v>
      </c>
      <c r="D46" s="110">
        <v>1435.67696</v>
      </c>
      <c r="E46" s="110">
        <v>395.275171</v>
      </c>
      <c r="F46" s="110">
        <v>257.93034499999999</v>
      </c>
      <c r="G46" s="110">
        <v>445.73298</v>
      </c>
      <c r="H46" s="110">
        <v>221.60142199999999</v>
      </c>
      <c r="I46" s="110">
        <v>186.86541600000001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91">
        <v>492.74799999999999</v>
      </c>
      <c r="P46" s="110">
        <v>1241.0129999999999</v>
      </c>
      <c r="Q46" s="110">
        <v>355.53399999999999</v>
      </c>
      <c r="R46" s="110">
        <v>237.45400000000001</v>
      </c>
      <c r="S46" s="110">
        <v>310.42099999999999</v>
      </c>
      <c r="T46" s="110">
        <v>137.214</v>
      </c>
      <c r="U46" s="110">
        <v>108.148</v>
      </c>
      <c r="V46" s="110">
        <v>4.0000000000000001E-3</v>
      </c>
      <c r="W46" s="110">
        <v>0</v>
      </c>
      <c r="X46" s="110">
        <v>0</v>
      </c>
      <c r="Y46" s="110">
        <v>0</v>
      </c>
      <c r="Z46" s="108">
        <v>0</v>
      </c>
      <c r="AA46" s="103">
        <v>4205219217</v>
      </c>
      <c r="AB46" s="81"/>
      <c r="AC46" s="89"/>
      <c r="AD46" s="81"/>
      <c r="AE46" s="86"/>
      <c r="AF46" s="86"/>
      <c r="AG46" s="81"/>
      <c r="AI46" s="82"/>
      <c r="AJ46" s="82"/>
      <c r="AO46" s="81"/>
      <c r="AP46" s="81"/>
      <c r="AQ46" s="86"/>
    </row>
    <row r="47" spans="1:49" x14ac:dyDescent="0.25">
      <c r="A47" s="85">
        <v>44</v>
      </c>
      <c r="B47" s="23" t="s">
        <v>210</v>
      </c>
      <c r="C47" s="91">
        <v>583.83699999999999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614.86</v>
      </c>
      <c r="M47" s="91">
        <v>583.83699999999999</v>
      </c>
      <c r="N47" s="91">
        <v>0</v>
      </c>
      <c r="O47" s="91">
        <v>559.61300000000006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1">
        <v>0</v>
      </c>
      <c r="X47" s="91">
        <v>565.60299999999995</v>
      </c>
      <c r="Y47" s="91">
        <v>559.61300000000006</v>
      </c>
      <c r="Z47" s="91">
        <v>0</v>
      </c>
      <c r="AA47" s="103">
        <v>5835073174</v>
      </c>
      <c r="AB47" s="106"/>
      <c r="AC47" s="89"/>
      <c r="AD47" s="81"/>
      <c r="AE47" s="86"/>
      <c r="AF47" s="86"/>
      <c r="AI47" s="82"/>
      <c r="AJ47" s="82"/>
      <c r="AO47" s="81"/>
      <c r="AP47" s="81"/>
      <c r="AQ47" s="86"/>
    </row>
    <row r="48" spans="1:49" x14ac:dyDescent="0.25">
      <c r="A48" s="85">
        <v>45</v>
      </c>
      <c r="B48" s="23" t="s">
        <v>221</v>
      </c>
      <c r="C48" s="91">
        <v>534.23780599999998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542.67565999999999</v>
      </c>
      <c r="M48" s="91">
        <v>534.23780599999998</v>
      </c>
      <c r="N48" s="90">
        <v>544.12513600000011</v>
      </c>
      <c r="O48" s="91">
        <v>497.176424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0">
        <v>519.99486999999999</v>
      </c>
      <c r="Y48" s="90">
        <v>497.176424</v>
      </c>
      <c r="Z48" s="90">
        <v>518.47102000000007</v>
      </c>
      <c r="AA48" s="103">
        <v>7325096925</v>
      </c>
      <c r="AB48" s="107"/>
      <c r="AC48" s="89"/>
      <c r="AD48" s="81"/>
      <c r="AE48" s="86"/>
      <c r="AF48" s="86"/>
      <c r="AI48" s="82"/>
      <c r="AJ48" s="82"/>
      <c r="AO48" s="81"/>
      <c r="AP48" s="81"/>
      <c r="AQ48" s="86"/>
    </row>
    <row r="49" spans="1:49" x14ac:dyDescent="0.25">
      <c r="A49" s="85">
        <v>46</v>
      </c>
      <c r="B49" s="23" t="s">
        <v>156</v>
      </c>
      <c r="C49" s="91">
        <v>467.69690000000003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507.48045999999999</v>
      </c>
      <c r="M49" s="91">
        <v>467.69690000000003</v>
      </c>
      <c r="N49" s="91">
        <v>0</v>
      </c>
      <c r="O49" s="91">
        <v>470.29065000000003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500.947</v>
      </c>
      <c r="Y49" s="91">
        <v>470.29065000000003</v>
      </c>
      <c r="Z49" s="91">
        <v>0</v>
      </c>
      <c r="AA49" s="103">
        <v>6450939546</v>
      </c>
      <c r="AB49" s="81"/>
      <c r="AC49" s="89"/>
      <c r="AD49" s="81"/>
      <c r="AE49" s="86"/>
      <c r="AF49" s="86"/>
      <c r="AG49" s="81"/>
      <c r="AI49" s="82"/>
      <c r="AJ49" s="82"/>
      <c r="AO49" s="81"/>
      <c r="AP49" s="81"/>
      <c r="AQ49" s="86"/>
    </row>
    <row r="50" spans="1:49" x14ac:dyDescent="0.25">
      <c r="A50" s="85">
        <v>47</v>
      </c>
      <c r="B50" s="23" t="s">
        <v>219</v>
      </c>
      <c r="C50" s="91">
        <v>455.465351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458.54159800000002</v>
      </c>
      <c r="M50" s="90">
        <v>455.465351</v>
      </c>
      <c r="N50" s="90">
        <v>0</v>
      </c>
      <c r="O50" s="91">
        <v>465.93202399999996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466.91783399999997</v>
      </c>
      <c r="Y50" s="90">
        <v>465.93202399999996</v>
      </c>
      <c r="Z50" s="90">
        <v>0</v>
      </c>
      <c r="AA50" s="103">
        <v>7604192192</v>
      </c>
      <c r="AB50" s="101"/>
      <c r="AC50" s="89"/>
      <c r="AD50" s="81"/>
      <c r="AE50" s="86"/>
      <c r="AF50" s="100"/>
      <c r="AG50" s="101"/>
      <c r="AH50" s="36"/>
      <c r="AI50" s="99"/>
      <c r="AJ50" s="99"/>
      <c r="AK50" s="36"/>
      <c r="AL50" s="36"/>
      <c r="AM50" s="36"/>
      <c r="AN50" s="36"/>
      <c r="AO50" s="81"/>
      <c r="AP50" s="81"/>
      <c r="AQ50" s="86"/>
      <c r="AR50" s="36"/>
      <c r="AS50" s="36"/>
      <c r="AT50" s="36"/>
      <c r="AU50" s="36"/>
      <c r="AV50" s="36"/>
      <c r="AW50" s="36"/>
    </row>
    <row r="51" spans="1:49" x14ac:dyDescent="0.25">
      <c r="A51" s="85">
        <v>48</v>
      </c>
      <c r="B51" s="23" t="s">
        <v>155</v>
      </c>
      <c r="C51" s="91">
        <v>450.51660299999998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0</v>
      </c>
      <c r="K51" s="91">
        <v>0</v>
      </c>
      <c r="L51" s="91">
        <v>479.75813499999992</v>
      </c>
      <c r="M51" s="91">
        <v>450.51660299999998</v>
      </c>
      <c r="N51" s="91">
        <v>90.787520999999998</v>
      </c>
      <c r="O51" s="91">
        <v>445.62620999999996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1">
        <v>0</v>
      </c>
      <c r="X51" s="91">
        <v>480.77975799999996</v>
      </c>
      <c r="Y51" s="91">
        <v>445.62620999999996</v>
      </c>
      <c r="Z51" s="91">
        <v>139.16423800000001</v>
      </c>
      <c r="AA51" s="103">
        <v>3728015495</v>
      </c>
      <c r="AB51" s="81"/>
      <c r="AC51" s="89"/>
      <c r="AD51" s="81"/>
      <c r="AE51" s="86"/>
      <c r="AF51" s="86"/>
      <c r="AI51" s="82"/>
      <c r="AJ51" s="82"/>
      <c r="AO51" s="81"/>
      <c r="AP51" s="81"/>
      <c r="AQ51" s="86"/>
    </row>
    <row r="52" spans="1:49" x14ac:dyDescent="0.25">
      <c r="A52" s="85">
        <v>49</v>
      </c>
      <c r="B52" s="23" t="s">
        <v>92</v>
      </c>
      <c r="C52" s="91">
        <v>449.79046999999997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91">
        <v>472.24762300000003</v>
      </c>
      <c r="M52" s="91">
        <v>449.79046999999997</v>
      </c>
      <c r="N52" s="91">
        <v>0</v>
      </c>
      <c r="O52" s="91">
        <v>324.56822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1">
        <v>0</v>
      </c>
      <c r="X52" s="91">
        <v>329.20352000000003</v>
      </c>
      <c r="Y52" s="91">
        <v>324.56822</v>
      </c>
      <c r="Z52" s="91">
        <v>0</v>
      </c>
      <c r="AA52" s="103">
        <v>571035216</v>
      </c>
      <c r="AB52" s="81"/>
      <c r="AC52" s="89"/>
      <c r="AD52" s="81"/>
      <c r="AE52" s="86"/>
      <c r="AF52" s="86"/>
      <c r="AI52" s="82"/>
      <c r="AJ52" s="82"/>
      <c r="AO52" s="81"/>
      <c r="AP52" s="81"/>
      <c r="AQ52" s="86"/>
    </row>
    <row r="53" spans="1:49" x14ac:dyDescent="0.25">
      <c r="A53" s="85">
        <v>50</v>
      </c>
      <c r="B53" s="102" t="s">
        <v>44</v>
      </c>
      <c r="C53" s="91">
        <v>433.67899999999997</v>
      </c>
      <c r="D53" s="108">
        <v>0</v>
      </c>
      <c r="E53" s="108">
        <v>0</v>
      </c>
      <c r="F53" s="108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0</v>
      </c>
      <c r="L53" s="108">
        <v>440.37900000000002</v>
      </c>
      <c r="M53" s="108">
        <v>433.67899999999997</v>
      </c>
      <c r="N53" s="109">
        <v>533.13599999999997</v>
      </c>
      <c r="O53" s="109">
        <v>275.18</v>
      </c>
      <c r="P53" s="108">
        <v>0</v>
      </c>
      <c r="Q53" s="108">
        <v>0</v>
      </c>
      <c r="R53" s="108">
        <v>0</v>
      </c>
      <c r="S53" s="108">
        <v>0</v>
      </c>
      <c r="T53" s="108">
        <v>0</v>
      </c>
      <c r="U53" s="108">
        <v>0</v>
      </c>
      <c r="V53" s="108">
        <v>0</v>
      </c>
      <c r="W53" s="108">
        <v>0</v>
      </c>
      <c r="X53" s="109">
        <v>275.18</v>
      </c>
      <c r="Y53" s="109">
        <v>275.18</v>
      </c>
      <c r="Z53" s="109">
        <v>464.77199999999999</v>
      </c>
      <c r="AA53" s="103">
        <v>7704472891</v>
      </c>
      <c r="AB53" s="106"/>
      <c r="AC53" s="89"/>
      <c r="AD53" s="81"/>
      <c r="AE53" s="86"/>
      <c r="AF53" s="86"/>
      <c r="AI53" s="82"/>
      <c r="AJ53" s="82"/>
      <c r="AO53" s="81"/>
      <c r="AP53" s="81"/>
      <c r="AQ53" s="86"/>
    </row>
    <row r="54" spans="1:49" x14ac:dyDescent="0.25">
      <c r="A54" s="85">
        <v>51</v>
      </c>
      <c r="B54" s="23" t="s">
        <v>164</v>
      </c>
      <c r="C54" s="91">
        <v>426.80414041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429.51659599999999</v>
      </c>
      <c r="M54" s="91">
        <v>426.80414041</v>
      </c>
      <c r="N54" s="91">
        <v>0</v>
      </c>
      <c r="O54" s="91">
        <v>411.71339703000007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412.43208000000004</v>
      </c>
      <c r="Y54" s="91">
        <v>411.71339703000007</v>
      </c>
      <c r="Z54" s="91">
        <v>0</v>
      </c>
      <c r="AA54" s="103">
        <v>2801249882</v>
      </c>
      <c r="AB54" s="81"/>
      <c r="AC54" s="89"/>
      <c r="AD54" s="81"/>
      <c r="AE54" s="86"/>
      <c r="AF54" s="86"/>
      <c r="AG54" s="81"/>
      <c r="AI54" s="82"/>
      <c r="AJ54" s="82"/>
      <c r="AO54" s="81"/>
      <c r="AP54" s="81"/>
      <c r="AQ54" s="86"/>
    </row>
    <row r="55" spans="1:49" x14ac:dyDescent="0.25">
      <c r="A55" s="85">
        <v>52</v>
      </c>
      <c r="B55" s="104" t="s">
        <v>228</v>
      </c>
      <c r="C55" s="91">
        <v>337.69799670999998</v>
      </c>
      <c r="D55" s="110">
        <v>0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412.29905943999995</v>
      </c>
      <c r="M55" s="111">
        <v>337.69799670999998</v>
      </c>
      <c r="N55" s="111">
        <v>3513.2538348999992</v>
      </c>
      <c r="O55" s="91">
        <v>275.6052372800001</v>
      </c>
      <c r="P55" s="110">
        <v>0</v>
      </c>
      <c r="Q55" s="110">
        <v>0</v>
      </c>
      <c r="R55" s="110">
        <v>0</v>
      </c>
      <c r="S55" s="110">
        <v>0</v>
      </c>
      <c r="T55" s="110">
        <v>0</v>
      </c>
      <c r="U55" s="110">
        <v>0</v>
      </c>
      <c r="V55" s="110">
        <v>0</v>
      </c>
      <c r="W55" s="110">
        <v>0</v>
      </c>
      <c r="X55" s="111">
        <v>333.34443175000018</v>
      </c>
      <c r="Y55" s="111">
        <v>275.6052372800001</v>
      </c>
      <c r="Z55" s="109">
        <v>2046.3698666599998</v>
      </c>
      <c r="AA55" s="103" t="s">
        <v>231</v>
      </c>
      <c r="AI55" s="82"/>
    </row>
    <row r="56" spans="1:49" x14ac:dyDescent="0.25">
      <c r="A56" s="85">
        <v>53</v>
      </c>
      <c r="B56" s="23" t="s">
        <v>40</v>
      </c>
      <c r="C56" s="91">
        <v>150.69869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155.74921000000001</v>
      </c>
      <c r="M56" s="91">
        <v>150.69869</v>
      </c>
      <c r="N56" s="90">
        <v>16.427499999999998</v>
      </c>
      <c r="O56" s="91">
        <v>160.17621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1">
        <v>0</v>
      </c>
      <c r="X56" s="90">
        <v>161.98292000000001</v>
      </c>
      <c r="Y56" s="90">
        <v>160.17621</v>
      </c>
      <c r="Z56" s="90">
        <v>20.262790000000003</v>
      </c>
      <c r="AA56" s="103">
        <v>1435296482</v>
      </c>
      <c r="AB56" s="106"/>
      <c r="AC56" s="89"/>
      <c r="AD56" s="81"/>
      <c r="AE56" s="86"/>
      <c r="AF56" s="86"/>
      <c r="AI56" s="82"/>
      <c r="AJ56" s="82"/>
      <c r="AO56" s="81"/>
      <c r="AP56" s="81"/>
      <c r="AQ56" s="86"/>
    </row>
    <row r="57" spans="1:49" x14ac:dyDescent="0.25">
      <c r="A57" s="85">
        <v>54</v>
      </c>
      <c r="B57" s="23" t="s">
        <v>181</v>
      </c>
      <c r="C57" s="91">
        <v>144.13800000000001</v>
      </c>
      <c r="D57" s="91">
        <v>99.478999999999999</v>
      </c>
      <c r="E57" s="91">
        <v>88.399000000000001</v>
      </c>
      <c r="F57" s="91">
        <v>74.397999999999996</v>
      </c>
      <c r="G57" s="91">
        <v>58.574000000000005</v>
      </c>
      <c r="H57" s="91">
        <v>55.739000000000004</v>
      </c>
      <c r="I57" s="91">
        <v>40.249000000000002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91">
        <v>173.411</v>
      </c>
      <c r="P57" s="91">
        <v>152.12299999999999</v>
      </c>
      <c r="Q57" s="91">
        <v>152.12299999999999</v>
      </c>
      <c r="R57" s="91">
        <v>106.782</v>
      </c>
      <c r="S57" s="91">
        <v>21.288</v>
      </c>
      <c r="T57" s="91">
        <v>21.288</v>
      </c>
      <c r="U57" s="91">
        <v>19.268000000000001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t="s">
        <v>185</v>
      </c>
      <c r="AB57"/>
    </row>
    <row r="58" spans="1:49" x14ac:dyDescent="0.25">
      <c r="A58" s="85">
        <v>55</v>
      </c>
      <c r="B58" s="19" t="s">
        <v>212</v>
      </c>
      <c r="C58" s="91">
        <v>73.393070000000009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79.206153999999998</v>
      </c>
      <c r="M58" s="90">
        <v>73.393070000000009</v>
      </c>
      <c r="N58" s="90">
        <v>0</v>
      </c>
      <c r="O58" s="91">
        <v>64.310491999999996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69.048339000000013</v>
      </c>
      <c r="Y58" s="90">
        <v>64.310491999999996</v>
      </c>
      <c r="Z58" s="90">
        <v>0</v>
      </c>
      <c r="AA58" s="103">
        <v>2902068561</v>
      </c>
      <c r="AB58" s="81"/>
      <c r="AC58" s="89"/>
      <c r="AD58" s="81"/>
      <c r="AE58" s="86"/>
      <c r="AF58" s="86"/>
      <c r="AI58" s="82"/>
      <c r="AJ58" s="82"/>
      <c r="AO58" s="81"/>
      <c r="AP58" s="81"/>
      <c r="AQ58" s="86"/>
    </row>
    <row r="59" spans="1:49" x14ac:dyDescent="0.25">
      <c r="A59" s="85">
        <v>56</v>
      </c>
      <c r="B59" s="85" t="s">
        <v>182</v>
      </c>
      <c r="C59" s="91">
        <v>19.091999999999999</v>
      </c>
      <c r="D59" s="110">
        <v>83.88</v>
      </c>
      <c r="E59" s="110">
        <v>13.432</v>
      </c>
      <c r="F59" s="110">
        <v>10.523</v>
      </c>
      <c r="G59" s="110">
        <v>7.2569999999999997</v>
      </c>
      <c r="H59" s="110">
        <v>5.66</v>
      </c>
      <c r="I59" s="110">
        <v>5.1360000000000001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91">
        <v>26.9</v>
      </c>
      <c r="P59" s="110">
        <v>95.022000000000006</v>
      </c>
      <c r="Q59" s="110">
        <v>26.664999999999999</v>
      </c>
      <c r="R59" s="110">
        <v>19.381</v>
      </c>
      <c r="S59" s="110">
        <v>1.464</v>
      </c>
      <c r="T59" s="110">
        <v>0.23499999999999999</v>
      </c>
      <c r="U59" s="110">
        <v>0.23499999999999999</v>
      </c>
      <c r="V59" s="110">
        <v>0</v>
      </c>
      <c r="W59" s="110">
        <v>0</v>
      </c>
      <c r="X59" s="110">
        <v>0</v>
      </c>
      <c r="Y59" s="110">
        <v>0</v>
      </c>
      <c r="Z59" s="108">
        <v>0</v>
      </c>
      <c r="AA59" s="103">
        <v>2465260220</v>
      </c>
      <c r="AB59" s="81"/>
      <c r="AC59" s="89"/>
      <c r="AD59" s="81"/>
      <c r="AE59" s="86"/>
      <c r="AF59" s="86"/>
      <c r="AG59" s="81"/>
      <c r="AI59" s="82"/>
      <c r="AJ59" s="82"/>
      <c r="AO59" s="81"/>
      <c r="AP59" s="81"/>
      <c r="AQ59" s="86"/>
    </row>
    <row r="60" spans="1:49" x14ac:dyDescent="0.25">
      <c r="B60" s="76" t="s">
        <v>243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AA60"/>
      <c r="AB60"/>
    </row>
    <row r="61" spans="1:49" x14ac:dyDescent="0.25">
      <c r="B61" s="76" t="s">
        <v>242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AA61"/>
      <c r="AB61"/>
    </row>
    <row r="62" spans="1:49" x14ac:dyDescent="0.25"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AA62"/>
      <c r="AB62"/>
    </row>
    <row r="63" spans="1:49" x14ac:dyDescent="0.25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AA63"/>
      <c r="AB63"/>
    </row>
    <row r="64" spans="1:49" x14ac:dyDescent="0.25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AA64"/>
      <c r="AB64"/>
    </row>
    <row r="65" spans="3:28" x14ac:dyDescent="0.25"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AA65"/>
      <c r="AB65"/>
    </row>
    <row r="66" spans="3:28" x14ac:dyDescent="0.25"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AA66"/>
      <c r="AB66"/>
    </row>
    <row r="67" spans="3:28" x14ac:dyDescent="0.25"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AA67"/>
      <c r="AB67"/>
    </row>
    <row r="68" spans="3:28" x14ac:dyDescent="0.25"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AA68"/>
      <c r="AB68"/>
    </row>
    <row r="69" spans="3:28" x14ac:dyDescent="0.25"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AA69"/>
      <c r="AB69"/>
    </row>
    <row r="70" spans="3:28" x14ac:dyDescent="0.25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AA70"/>
      <c r="AB70"/>
    </row>
    <row r="71" spans="3:28" x14ac:dyDescent="0.25"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AA71"/>
      <c r="AB71"/>
    </row>
    <row r="72" spans="3:28" x14ac:dyDescent="0.25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AA72"/>
      <c r="AB72"/>
    </row>
    <row r="73" spans="3:28" x14ac:dyDescent="0.25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AA73"/>
      <c r="AB73"/>
    </row>
    <row r="74" spans="3:28" x14ac:dyDescent="0.25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AA74"/>
      <c r="AB74"/>
    </row>
    <row r="75" spans="3:28" x14ac:dyDescent="0.25"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AA75"/>
      <c r="AB75"/>
    </row>
    <row r="76" spans="3:28" x14ac:dyDescent="0.25"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AA76"/>
      <c r="AB76"/>
    </row>
    <row r="77" spans="3:28" x14ac:dyDescent="0.25"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AA77"/>
      <c r="AB77"/>
    </row>
    <row r="78" spans="3:28" x14ac:dyDescent="0.25"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AA78"/>
      <c r="AB78"/>
    </row>
    <row r="79" spans="3:28" x14ac:dyDescent="0.25"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AA79"/>
      <c r="AB79"/>
    </row>
    <row r="80" spans="3:28" x14ac:dyDescent="0.25"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AA80"/>
      <c r="AB80"/>
    </row>
    <row r="81" spans="3:28" x14ac:dyDescent="0.25"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AA81"/>
      <c r="AB81"/>
    </row>
    <row r="82" spans="3:28" x14ac:dyDescent="0.25"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AA82"/>
      <c r="AB82"/>
    </row>
    <row r="83" spans="3:28" x14ac:dyDescent="0.25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AA83"/>
      <c r="AB83"/>
    </row>
    <row r="84" spans="3:28" x14ac:dyDescent="0.25"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AA84"/>
      <c r="AB84"/>
    </row>
    <row r="85" spans="3:28" x14ac:dyDescent="0.25"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AA85"/>
      <c r="AB85"/>
    </row>
    <row r="86" spans="3:28" x14ac:dyDescent="0.25"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AA86"/>
      <c r="AB86"/>
    </row>
    <row r="87" spans="3:28" x14ac:dyDescent="0.25"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AA87"/>
      <c r="AB87"/>
    </row>
    <row r="88" spans="3:28" x14ac:dyDescent="0.25"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AA88"/>
      <c r="AB88"/>
    </row>
    <row r="89" spans="3:28" x14ac:dyDescent="0.25"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AA89"/>
      <c r="AB89"/>
    </row>
    <row r="90" spans="3:28" x14ac:dyDescent="0.25"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AA90"/>
      <c r="AB90"/>
    </row>
    <row r="91" spans="3:28" x14ac:dyDescent="0.25"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AA91"/>
      <c r="AB91"/>
    </row>
    <row r="92" spans="3:28" x14ac:dyDescent="0.25"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AA92"/>
      <c r="AB92"/>
    </row>
    <row r="93" spans="3:28" x14ac:dyDescent="0.25"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AA93"/>
      <c r="AB93"/>
    </row>
    <row r="94" spans="3:28" x14ac:dyDescent="0.25"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AA94"/>
      <c r="AB94"/>
    </row>
    <row r="95" spans="3:28" x14ac:dyDescent="0.25"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AA95"/>
      <c r="AB95"/>
    </row>
    <row r="96" spans="3:28" x14ac:dyDescent="0.25"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AA96"/>
      <c r="AB96"/>
    </row>
    <row r="97" spans="3:28" x14ac:dyDescent="0.25"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AA97"/>
      <c r="AB97"/>
    </row>
    <row r="98" spans="3:28" x14ac:dyDescent="0.25"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AA98"/>
      <c r="AB98"/>
    </row>
    <row r="99" spans="3:28" x14ac:dyDescent="0.25"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AA99"/>
      <c r="AB99"/>
    </row>
    <row r="100" spans="3:28" x14ac:dyDescent="0.25"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AA100"/>
      <c r="AB100"/>
    </row>
  </sheetData>
  <autoFilter ref="A3:AW52" xr:uid="{D1D7F676-2742-4510-9E11-ABC3A54A5428}">
    <sortState xmlns:xlrd2="http://schemas.microsoft.com/office/spreadsheetml/2017/richdata2" ref="A5:AW60">
      <sortCondition descending="1" ref="C3:C52"/>
    </sortState>
  </autoFilter>
  <mergeCells count="4">
    <mergeCell ref="C2:N2"/>
    <mergeCell ref="O2:Z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10B-C081-4569-915B-7456DCFA6A90}">
  <sheetPr codeName="Лист20"/>
  <dimension ref="A1:E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89.85546875" customWidth="1"/>
    <col min="3" max="3" width="12.28515625" style="11" customWidth="1"/>
    <col min="4" max="4" width="11.5703125" style="11" customWidth="1"/>
    <col min="5" max="5" width="11.28515625" bestFit="1" customWidth="1"/>
  </cols>
  <sheetData>
    <row r="1" spans="1:5" x14ac:dyDescent="0.25">
      <c r="A1" s="21" t="s">
        <v>195</v>
      </c>
      <c r="B1" s="34"/>
      <c r="C1" s="48"/>
      <c r="D1" s="48"/>
    </row>
    <row r="2" spans="1:5" ht="56.25" x14ac:dyDescent="0.25">
      <c r="A2" s="50" t="s">
        <v>196</v>
      </c>
      <c r="B2" s="50" t="s">
        <v>0</v>
      </c>
      <c r="C2" s="52" t="s">
        <v>197</v>
      </c>
      <c r="D2" s="52" t="s">
        <v>198</v>
      </c>
    </row>
    <row r="3" spans="1:5" x14ac:dyDescent="0.25">
      <c r="A3" s="84">
        <v>1</v>
      </c>
      <c r="B3" s="94" t="s">
        <v>239</v>
      </c>
      <c r="C3" s="90">
        <v>10583.361000000001</v>
      </c>
      <c r="D3" s="90">
        <v>7363.1719999999996</v>
      </c>
      <c r="E3">
        <v>7704599714</v>
      </c>
    </row>
    <row r="4" spans="1:5" x14ac:dyDescent="0.25">
      <c r="A4" s="84">
        <v>2</v>
      </c>
      <c r="B4" s="107" t="s">
        <v>54</v>
      </c>
      <c r="C4" s="90">
        <v>6390.2633720000003</v>
      </c>
      <c r="D4" s="90">
        <v>2940.3541290000003</v>
      </c>
      <c r="E4">
        <v>4205271785</v>
      </c>
    </row>
    <row r="5" spans="1:5" x14ac:dyDescent="0.25">
      <c r="A5" s="84">
        <v>3</v>
      </c>
      <c r="B5" s="84" t="s">
        <v>213</v>
      </c>
      <c r="C5" s="90">
        <v>3804.0830000000001</v>
      </c>
      <c r="D5" s="90">
        <v>3438.3209999999999</v>
      </c>
      <c r="E5">
        <v>2310981029</v>
      </c>
    </row>
    <row r="6" spans="1:5" x14ac:dyDescent="0.25">
      <c r="A6" s="84">
        <v>4</v>
      </c>
      <c r="B6" s="94" t="s">
        <v>214</v>
      </c>
      <c r="C6" s="90">
        <v>3106.8439229999999</v>
      </c>
      <c r="D6" s="90">
        <v>2927.9066899999998</v>
      </c>
      <c r="E6">
        <v>1655259599</v>
      </c>
    </row>
    <row r="7" spans="1:5" x14ac:dyDescent="0.25">
      <c r="A7" s="84">
        <v>5</v>
      </c>
      <c r="B7" s="84" t="s">
        <v>35</v>
      </c>
      <c r="C7" s="91">
        <v>2655.35168733</v>
      </c>
      <c r="D7" s="91">
        <v>2616.7979999999998</v>
      </c>
      <c r="E7">
        <v>1831045838</v>
      </c>
    </row>
    <row r="8" spans="1:5" x14ac:dyDescent="0.25">
      <c r="A8" s="84">
        <v>6</v>
      </c>
      <c r="B8" s="84" t="s">
        <v>69</v>
      </c>
      <c r="C8" s="90">
        <v>2562.6869999999999</v>
      </c>
      <c r="D8" s="90">
        <v>2441.7530000000002</v>
      </c>
      <c r="E8">
        <v>7716748537</v>
      </c>
    </row>
    <row r="9" spans="1:5" x14ac:dyDescent="0.25">
      <c r="A9" s="84">
        <v>7</v>
      </c>
      <c r="B9" s="84" t="s">
        <v>38</v>
      </c>
      <c r="C9" s="91">
        <v>2451.5459999999998</v>
      </c>
      <c r="D9" s="91">
        <v>2133.7289999999998</v>
      </c>
      <c r="E9">
        <v>2130058291</v>
      </c>
    </row>
    <row r="10" spans="1:5" x14ac:dyDescent="0.25">
      <c r="A10" s="84">
        <v>8</v>
      </c>
      <c r="B10" s="23" t="s">
        <v>27</v>
      </c>
      <c r="C10" s="91">
        <v>2418.9611340000001</v>
      </c>
      <c r="D10" s="91">
        <v>2228.4507209999997</v>
      </c>
      <c r="E10">
        <v>6164072742</v>
      </c>
    </row>
    <row r="11" spans="1:5" x14ac:dyDescent="0.25">
      <c r="A11" s="84">
        <v>9</v>
      </c>
      <c r="B11" s="84" t="s">
        <v>209</v>
      </c>
      <c r="C11" s="91">
        <v>2313.4827140000002</v>
      </c>
      <c r="D11" s="91">
        <v>1414.7809569999999</v>
      </c>
      <c r="E11">
        <v>5321059541</v>
      </c>
    </row>
    <row r="12" spans="1:5" x14ac:dyDescent="0.25">
      <c r="A12" s="84">
        <v>10</v>
      </c>
      <c r="B12" s="84" t="s">
        <v>84</v>
      </c>
      <c r="C12" s="90">
        <v>2275.9305770000001</v>
      </c>
      <c r="D12" s="90">
        <v>1692.105648</v>
      </c>
      <c r="E12">
        <v>7715825027</v>
      </c>
    </row>
    <row r="13" spans="1:5" x14ac:dyDescent="0.25">
      <c r="A13" s="84">
        <v>11</v>
      </c>
      <c r="B13" s="94" t="s">
        <v>238</v>
      </c>
      <c r="C13" s="90">
        <v>2176.9490000000001</v>
      </c>
      <c r="D13" s="90">
        <v>2156.125</v>
      </c>
      <c r="E13">
        <v>7704784072</v>
      </c>
    </row>
    <row r="14" spans="1:5" x14ac:dyDescent="0.25">
      <c r="A14" s="84">
        <v>12</v>
      </c>
      <c r="B14" s="84" t="s">
        <v>30</v>
      </c>
      <c r="C14" s="91">
        <v>1750.1375700000001</v>
      </c>
      <c r="D14" s="91">
        <v>1750.1375700000001</v>
      </c>
      <c r="E14">
        <v>6671118019</v>
      </c>
    </row>
    <row r="15" spans="1:5" x14ac:dyDescent="0.25">
      <c r="A15" s="84">
        <v>13</v>
      </c>
      <c r="B15" s="84" t="s">
        <v>208</v>
      </c>
      <c r="C15" s="91">
        <v>1638.761</v>
      </c>
      <c r="D15" s="91">
        <v>1113.604</v>
      </c>
      <c r="E15">
        <v>5902198365</v>
      </c>
    </row>
    <row r="16" spans="1:5" x14ac:dyDescent="0.25">
      <c r="A16" s="84">
        <v>14</v>
      </c>
      <c r="B16" s="23" t="s">
        <v>24</v>
      </c>
      <c r="C16" s="90">
        <v>1535.8311759999999</v>
      </c>
      <c r="D16" s="90">
        <v>1460.473</v>
      </c>
      <c r="E16">
        <v>5406570716</v>
      </c>
    </row>
    <row r="17" spans="1:5" x14ac:dyDescent="0.25">
      <c r="A17" s="84">
        <v>15</v>
      </c>
      <c r="B17" s="84" t="s">
        <v>218</v>
      </c>
      <c r="C17" s="91">
        <v>1534.466668</v>
      </c>
      <c r="D17" s="91">
        <v>998.72333499999991</v>
      </c>
      <c r="E17">
        <v>1326960625</v>
      </c>
    </row>
    <row r="18" spans="1:5" x14ac:dyDescent="0.25">
      <c r="A18" s="84">
        <v>16</v>
      </c>
      <c r="B18" s="76" t="s">
        <v>162</v>
      </c>
      <c r="C18" s="91">
        <v>1522.646</v>
      </c>
      <c r="D18" s="91">
        <v>1246.7595625499998</v>
      </c>
      <c r="E18">
        <v>2221171632</v>
      </c>
    </row>
    <row r="19" spans="1:5" x14ac:dyDescent="0.25">
      <c r="A19" s="84">
        <v>17</v>
      </c>
      <c r="B19" s="84" t="s">
        <v>7</v>
      </c>
      <c r="C19" s="91">
        <v>1515.14677046</v>
      </c>
      <c r="D19" s="91">
        <v>1162.8640330000001</v>
      </c>
      <c r="E19">
        <v>2901204067</v>
      </c>
    </row>
    <row r="20" spans="1:5" x14ac:dyDescent="0.25">
      <c r="A20" s="84">
        <v>18</v>
      </c>
      <c r="B20" s="84" t="s">
        <v>216</v>
      </c>
      <c r="C20" s="90">
        <v>1480.809</v>
      </c>
      <c r="D20" s="90">
        <v>1341.818</v>
      </c>
      <c r="E20">
        <v>8601042850</v>
      </c>
    </row>
    <row r="21" spans="1:5" x14ac:dyDescent="0.25">
      <c r="A21" s="84">
        <v>19</v>
      </c>
      <c r="B21" s="84" t="s">
        <v>45</v>
      </c>
      <c r="C21" s="90">
        <v>1453.32720154</v>
      </c>
      <c r="D21" s="90">
        <v>571.6022964</v>
      </c>
      <c r="E21">
        <v>5407973316</v>
      </c>
    </row>
    <row r="22" spans="1:5" x14ac:dyDescent="0.25">
      <c r="A22" s="84">
        <v>20</v>
      </c>
      <c r="B22" s="106" t="s">
        <v>229</v>
      </c>
      <c r="C22" s="90">
        <v>1369.483653</v>
      </c>
      <c r="D22" s="90">
        <v>804.43027199999995</v>
      </c>
      <c r="E22">
        <v>278200683</v>
      </c>
    </row>
    <row r="23" spans="1:5" x14ac:dyDescent="0.25">
      <c r="A23" s="84">
        <v>21</v>
      </c>
      <c r="B23" s="84" t="s">
        <v>221</v>
      </c>
      <c r="C23" s="98">
        <v>1317.94697</v>
      </c>
      <c r="D23" s="98">
        <v>1166.7003010000001</v>
      </c>
      <c r="E23">
        <v>7325096925</v>
      </c>
    </row>
    <row r="24" spans="1:5" x14ac:dyDescent="0.25">
      <c r="A24" s="84">
        <v>22</v>
      </c>
      <c r="B24" s="106" t="s">
        <v>59</v>
      </c>
      <c r="C24" s="90">
        <v>1286.0175519999998</v>
      </c>
      <c r="D24" s="90">
        <v>765.52200000000005</v>
      </c>
      <c r="E24" t="s">
        <v>159</v>
      </c>
    </row>
    <row r="25" spans="1:5" x14ac:dyDescent="0.25">
      <c r="A25" s="84">
        <v>23</v>
      </c>
      <c r="B25" s="107" t="s">
        <v>32</v>
      </c>
      <c r="C25" s="91">
        <v>1265.5857699999999</v>
      </c>
      <c r="D25" s="91">
        <v>1191.417267</v>
      </c>
      <c r="E25">
        <v>2634091033</v>
      </c>
    </row>
    <row r="26" spans="1:5" x14ac:dyDescent="0.25">
      <c r="A26" s="84">
        <v>24</v>
      </c>
      <c r="B26" s="84" t="s">
        <v>207</v>
      </c>
      <c r="C26" s="91">
        <v>1196.8697</v>
      </c>
      <c r="D26" s="91">
        <v>1131.7966000000001</v>
      </c>
      <c r="E26">
        <v>4824047100</v>
      </c>
    </row>
    <row r="27" spans="1:5" x14ac:dyDescent="0.25">
      <c r="A27" s="84">
        <v>25</v>
      </c>
      <c r="B27" s="84" t="s">
        <v>211</v>
      </c>
      <c r="C27" s="91">
        <v>1143.01</v>
      </c>
      <c r="D27" s="91">
        <v>1035.923</v>
      </c>
      <c r="E27">
        <v>3801990027</v>
      </c>
    </row>
    <row r="28" spans="1:5" x14ac:dyDescent="0.25">
      <c r="A28" s="84">
        <v>26</v>
      </c>
      <c r="B28" s="23" t="s">
        <v>10</v>
      </c>
      <c r="C28" s="91">
        <v>1139.758</v>
      </c>
      <c r="D28" s="91">
        <v>1128.5329999999999</v>
      </c>
      <c r="E28">
        <v>3525251257</v>
      </c>
    </row>
    <row r="29" spans="1:5" x14ac:dyDescent="0.25">
      <c r="A29" s="84">
        <v>27</v>
      </c>
      <c r="B29" s="84" t="s">
        <v>219</v>
      </c>
      <c r="C29" s="90">
        <v>1119.3180759999998</v>
      </c>
      <c r="D29" s="90">
        <v>1089.7043140000001</v>
      </c>
      <c r="E29">
        <v>7604192192</v>
      </c>
    </row>
    <row r="30" spans="1:5" x14ac:dyDescent="0.25">
      <c r="A30" s="84">
        <v>28</v>
      </c>
      <c r="B30" s="106" t="s">
        <v>215</v>
      </c>
      <c r="C30" s="90">
        <v>1052.7638400000001</v>
      </c>
      <c r="D30" s="90">
        <v>1023.89211</v>
      </c>
      <c r="E30">
        <v>6952000911</v>
      </c>
    </row>
    <row r="31" spans="1:5" x14ac:dyDescent="0.25">
      <c r="A31" s="84">
        <v>29</v>
      </c>
      <c r="B31" s="84" t="s">
        <v>220</v>
      </c>
      <c r="C31" s="90">
        <v>952.46426899999994</v>
      </c>
      <c r="D31" s="90">
        <v>941.15461500000004</v>
      </c>
      <c r="E31">
        <v>3328999318</v>
      </c>
    </row>
    <row r="32" spans="1:5" x14ac:dyDescent="0.25">
      <c r="A32" s="84">
        <v>30</v>
      </c>
      <c r="B32" s="84" t="s">
        <v>153</v>
      </c>
      <c r="C32" s="91">
        <v>932.697</v>
      </c>
      <c r="D32" s="91">
        <v>927.12099999999998</v>
      </c>
      <c r="E32">
        <v>5038072003</v>
      </c>
    </row>
    <row r="33" spans="1:5" x14ac:dyDescent="0.25">
      <c r="A33" s="84">
        <v>31</v>
      </c>
      <c r="B33" s="84" t="s">
        <v>154</v>
      </c>
      <c r="C33" s="90">
        <v>908.68899999999996</v>
      </c>
      <c r="D33" s="90">
        <v>784.673</v>
      </c>
      <c r="E33">
        <v>3666144160</v>
      </c>
    </row>
    <row r="34" spans="1:5" x14ac:dyDescent="0.25">
      <c r="A34" s="84">
        <v>32</v>
      </c>
      <c r="B34" s="84" t="s">
        <v>206</v>
      </c>
      <c r="C34" s="91">
        <v>903.7101899999999</v>
      </c>
      <c r="D34" s="91">
        <v>908.42243999999994</v>
      </c>
      <c r="E34">
        <v>275066729</v>
      </c>
    </row>
    <row r="35" spans="1:5" x14ac:dyDescent="0.25">
      <c r="A35" s="84">
        <v>33</v>
      </c>
      <c r="B35" s="94" t="s">
        <v>179</v>
      </c>
      <c r="C35" s="90">
        <v>892.8</v>
      </c>
      <c r="D35" s="90">
        <v>631.1</v>
      </c>
      <c r="E35">
        <v>7702820127</v>
      </c>
    </row>
    <row r="36" spans="1:5" x14ac:dyDescent="0.25">
      <c r="A36" s="84">
        <v>34</v>
      </c>
      <c r="B36" s="84" t="s">
        <v>66</v>
      </c>
      <c r="C36" s="90">
        <v>843.20799999999997</v>
      </c>
      <c r="D36" s="90">
        <v>642.83399999999995</v>
      </c>
      <c r="E36">
        <v>4205219217</v>
      </c>
    </row>
    <row r="37" spans="1:5" x14ac:dyDescent="0.25">
      <c r="A37" s="84">
        <v>35</v>
      </c>
      <c r="B37" s="23" t="s">
        <v>183</v>
      </c>
      <c r="C37" s="90">
        <v>835.04700000000003</v>
      </c>
      <c r="D37" s="90">
        <v>643.28899999999999</v>
      </c>
      <c r="E37">
        <v>6316103050</v>
      </c>
    </row>
    <row r="38" spans="1:5" x14ac:dyDescent="0.25">
      <c r="A38" s="84">
        <v>36</v>
      </c>
      <c r="B38" s="84" t="s">
        <v>8</v>
      </c>
      <c r="C38" s="91">
        <v>786.94600000000003</v>
      </c>
      <c r="D38" s="91">
        <v>617.56700000000001</v>
      </c>
      <c r="E38">
        <v>3015028318</v>
      </c>
    </row>
    <row r="39" spans="1:5" x14ac:dyDescent="0.25">
      <c r="A39" s="84">
        <v>37</v>
      </c>
      <c r="B39" s="107" t="s">
        <v>210</v>
      </c>
      <c r="C39" s="91">
        <v>688.803</v>
      </c>
      <c r="D39" s="91">
        <v>676.42700000000002</v>
      </c>
      <c r="E39">
        <v>5835073174</v>
      </c>
    </row>
    <row r="40" spans="1:5" x14ac:dyDescent="0.25">
      <c r="A40" s="84">
        <v>38</v>
      </c>
      <c r="B40" s="19" t="s">
        <v>228</v>
      </c>
      <c r="C40" s="90">
        <v>673.33022300000005</v>
      </c>
      <c r="D40" s="90">
        <v>396.87302799999998</v>
      </c>
      <c r="E40" t="s">
        <v>231</v>
      </c>
    </row>
    <row r="41" spans="1:5" x14ac:dyDescent="0.25">
      <c r="A41" s="84">
        <v>39</v>
      </c>
      <c r="B41" s="76" t="s">
        <v>48</v>
      </c>
      <c r="C41" s="90">
        <v>642.19899999999996</v>
      </c>
      <c r="D41" s="90">
        <v>476.00099999999998</v>
      </c>
      <c r="E41">
        <v>7733812126</v>
      </c>
    </row>
    <row r="42" spans="1:5" x14ac:dyDescent="0.25">
      <c r="A42" s="84">
        <v>40</v>
      </c>
      <c r="B42" s="94" t="s">
        <v>226</v>
      </c>
      <c r="C42" s="90">
        <v>630.36400000000003</v>
      </c>
      <c r="D42" s="90">
        <v>264.221</v>
      </c>
      <c r="E42">
        <v>7728771940</v>
      </c>
    </row>
    <row r="43" spans="1:5" x14ac:dyDescent="0.25">
      <c r="A43" s="84">
        <v>41</v>
      </c>
      <c r="B43" s="84" t="s">
        <v>163</v>
      </c>
      <c r="C43" s="91">
        <v>619.94191899999998</v>
      </c>
      <c r="D43" s="91">
        <v>618.44133399999998</v>
      </c>
      <c r="E43">
        <v>7204137581</v>
      </c>
    </row>
    <row r="44" spans="1:5" x14ac:dyDescent="0.25">
      <c r="A44" s="84">
        <v>42</v>
      </c>
      <c r="B44" s="84" t="s">
        <v>223</v>
      </c>
      <c r="C44" s="90">
        <v>598.56799999999998</v>
      </c>
      <c r="D44" s="90">
        <v>148.838739</v>
      </c>
      <c r="E44">
        <v>7703769314</v>
      </c>
    </row>
    <row r="45" spans="1:5" x14ac:dyDescent="0.25">
      <c r="A45" s="84">
        <v>43</v>
      </c>
      <c r="B45" s="84" t="s">
        <v>155</v>
      </c>
      <c r="C45" s="91">
        <v>551.871532</v>
      </c>
      <c r="D45" s="91">
        <v>544.13717199999996</v>
      </c>
      <c r="E45">
        <v>3728015495</v>
      </c>
    </row>
    <row r="46" spans="1:5" x14ac:dyDescent="0.25">
      <c r="A46" s="84">
        <v>44</v>
      </c>
      <c r="B46" s="84" t="s">
        <v>92</v>
      </c>
      <c r="C46" s="91">
        <v>522.76595599999996</v>
      </c>
      <c r="D46" s="91">
        <v>349.75082099999997</v>
      </c>
      <c r="E46">
        <v>571035216</v>
      </c>
    </row>
    <row r="47" spans="1:5" x14ac:dyDescent="0.25">
      <c r="A47" s="84">
        <v>45</v>
      </c>
      <c r="B47" s="23" t="s">
        <v>156</v>
      </c>
      <c r="C47" s="91">
        <v>501.8895</v>
      </c>
      <c r="D47" s="91">
        <v>484.91636999999997</v>
      </c>
      <c r="E47">
        <v>6450939546</v>
      </c>
    </row>
    <row r="48" spans="1:5" x14ac:dyDescent="0.25">
      <c r="A48" s="84">
        <v>46</v>
      </c>
      <c r="B48" s="106" t="s">
        <v>164</v>
      </c>
      <c r="C48" s="90">
        <v>493.39699099999996</v>
      </c>
      <c r="D48" s="90">
        <v>437.72646999999995</v>
      </c>
      <c r="E48">
        <v>2801249882</v>
      </c>
    </row>
    <row r="49" spans="1:5" x14ac:dyDescent="0.25">
      <c r="A49" s="84">
        <v>47</v>
      </c>
      <c r="B49" s="84" t="s">
        <v>56</v>
      </c>
      <c r="C49" s="90">
        <v>474.827</v>
      </c>
      <c r="D49" s="90">
        <v>415.613</v>
      </c>
      <c r="E49">
        <v>7730634468</v>
      </c>
    </row>
    <row r="50" spans="1:5" x14ac:dyDescent="0.25">
      <c r="A50" s="84">
        <v>48</v>
      </c>
      <c r="B50" s="84" t="s">
        <v>180</v>
      </c>
      <c r="C50" s="90">
        <v>460</v>
      </c>
      <c r="D50" s="90">
        <v>401</v>
      </c>
      <c r="E50">
        <v>7325081622</v>
      </c>
    </row>
    <row r="51" spans="1:5" x14ac:dyDescent="0.25">
      <c r="A51" s="84">
        <v>49</v>
      </c>
      <c r="B51" s="23" t="s">
        <v>171</v>
      </c>
      <c r="C51" s="90">
        <v>404.86544699999996</v>
      </c>
      <c r="D51" s="90">
        <v>181.082211</v>
      </c>
      <c r="E51" t="s">
        <v>172</v>
      </c>
    </row>
    <row r="52" spans="1:5" x14ac:dyDescent="0.25">
      <c r="A52" s="84">
        <v>50</v>
      </c>
      <c r="B52" s="19" t="s">
        <v>178</v>
      </c>
      <c r="C52" s="90">
        <v>375.61577299999999</v>
      </c>
      <c r="D52" s="90">
        <v>232.95513299999999</v>
      </c>
      <c r="E52">
        <v>6162073437</v>
      </c>
    </row>
    <row r="53" spans="1:5" x14ac:dyDescent="0.25">
      <c r="A53" s="84">
        <v>51</v>
      </c>
      <c r="B53" s="94" t="s">
        <v>177</v>
      </c>
      <c r="C53" s="90">
        <v>332.12879100000004</v>
      </c>
      <c r="D53" s="90">
        <v>208.09299999999999</v>
      </c>
      <c r="E53">
        <v>6162070130</v>
      </c>
    </row>
    <row r="54" spans="1:5" x14ac:dyDescent="0.25">
      <c r="A54" s="84">
        <v>52</v>
      </c>
      <c r="B54" s="23" t="s">
        <v>40</v>
      </c>
      <c r="C54" s="90">
        <v>269.149</v>
      </c>
      <c r="D54" s="90">
        <v>251.18801000000002</v>
      </c>
      <c r="E54">
        <v>1435296482</v>
      </c>
    </row>
    <row r="55" spans="1:5" x14ac:dyDescent="0.25">
      <c r="A55" s="84">
        <v>53</v>
      </c>
      <c r="B55" s="84" t="s">
        <v>176</v>
      </c>
      <c r="C55" s="90">
        <v>267.43501600000002</v>
      </c>
      <c r="D55" s="90">
        <v>103.843371</v>
      </c>
      <c r="E55">
        <v>3664223480</v>
      </c>
    </row>
    <row r="56" spans="1:5" x14ac:dyDescent="0.25">
      <c r="A56" s="84">
        <v>54</v>
      </c>
      <c r="B56" s="84" t="s">
        <v>44</v>
      </c>
      <c r="C56" s="90">
        <v>260.75200000000001</v>
      </c>
      <c r="D56" s="90">
        <v>82.433000000000007</v>
      </c>
      <c r="E56">
        <v>7704472891</v>
      </c>
    </row>
    <row r="57" spans="1:5" x14ac:dyDescent="0.25">
      <c r="A57" s="84">
        <v>55</v>
      </c>
      <c r="B57" s="84" t="s">
        <v>175</v>
      </c>
      <c r="C57" s="90">
        <v>209.07845</v>
      </c>
      <c r="D57" s="90">
        <v>73.23</v>
      </c>
      <c r="E57">
        <v>9201526872</v>
      </c>
    </row>
    <row r="58" spans="1:5" x14ac:dyDescent="0.25">
      <c r="A58" s="84">
        <v>56</v>
      </c>
      <c r="B58" s="84" t="s">
        <v>224</v>
      </c>
      <c r="C58" s="90">
        <v>194.50700000000001</v>
      </c>
      <c r="D58" s="90">
        <v>77.28</v>
      </c>
      <c r="E58">
        <v>9701125685</v>
      </c>
    </row>
    <row r="59" spans="1:5" x14ac:dyDescent="0.25">
      <c r="A59" s="84">
        <v>57</v>
      </c>
      <c r="B59" s="94" t="s">
        <v>51</v>
      </c>
      <c r="C59" s="90">
        <v>190.15700000000001</v>
      </c>
      <c r="D59" s="90">
        <v>41.253999999999998</v>
      </c>
      <c r="E59">
        <v>7704493556</v>
      </c>
    </row>
    <row r="60" spans="1:5" x14ac:dyDescent="0.25">
      <c r="A60" s="84">
        <v>58</v>
      </c>
      <c r="B60" s="94" t="s">
        <v>165</v>
      </c>
      <c r="C60" s="90">
        <v>134.514149</v>
      </c>
      <c r="D60" s="90">
        <v>124.32</v>
      </c>
      <c r="E60">
        <v>5260355389</v>
      </c>
    </row>
    <row r="61" spans="1:5" x14ac:dyDescent="0.25">
      <c r="A61" s="84">
        <v>59</v>
      </c>
      <c r="B61" s="84" t="s">
        <v>217</v>
      </c>
      <c r="C61" s="91">
        <v>99.764972</v>
      </c>
      <c r="D61" s="91">
        <v>99.428032000000002</v>
      </c>
      <c r="E61">
        <v>1326211337</v>
      </c>
    </row>
    <row r="62" spans="1:5" x14ac:dyDescent="0.25">
      <c r="A62" s="84">
        <v>60</v>
      </c>
      <c r="B62" s="84" t="s">
        <v>212</v>
      </c>
      <c r="C62" s="90">
        <v>96.162408999999997</v>
      </c>
      <c r="D62" s="90">
        <v>91.006409000000005</v>
      </c>
      <c r="E62">
        <v>2902068561</v>
      </c>
    </row>
    <row r="63" spans="1:5" x14ac:dyDescent="0.25">
      <c r="A63" s="84">
        <v>61</v>
      </c>
      <c r="B63" s="94" t="s">
        <v>225</v>
      </c>
      <c r="C63" s="90">
        <v>95.587999999999994</v>
      </c>
      <c r="D63" s="90">
        <v>149.41800000000001</v>
      </c>
      <c r="E63">
        <v>7705974076</v>
      </c>
    </row>
    <row r="64" spans="1:5" x14ac:dyDescent="0.25">
      <c r="A64" s="84">
        <v>62</v>
      </c>
      <c r="B64" s="94" t="s">
        <v>234</v>
      </c>
      <c r="C64" s="90">
        <v>36</v>
      </c>
      <c r="D64" s="90">
        <v>19</v>
      </c>
      <c r="E64">
        <v>7713473700</v>
      </c>
    </row>
    <row r="65" spans="1:5" x14ac:dyDescent="0.25">
      <c r="A65" s="84">
        <v>63</v>
      </c>
      <c r="B65" s="84" t="s">
        <v>222</v>
      </c>
      <c r="C65" s="90">
        <v>33.228000000000002</v>
      </c>
      <c r="D65" s="90">
        <v>16.135999999999999</v>
      </c>
      <c r="E65">
        <v>7725850061</v>
      </c>
    </row>
    <row r="66" spans="1:5" x14ac:dyDescent="0.25">
      <c r="A66" s="84">
        <v>64</v>
      </c>
      <c r="B66" s="84" t="s">
        <v>236</v>
      </c>
      <c r="C66" s="90">
        <v>31.218</v>
      </c>
      <c r="D66" s="90">
        <v>7.9260000000000002</v>
      </c>
      <c r="E66">
        <v>3123449916</v>
      </c>
    </row>
    <row r="67" spans="1:5" x14ac:dyDescent="0.25">
      <c r="A67" s="84">
        <v>65</v>
      </c>
      <c r="B67" s="23" t="s">
        <v>182</v>
      </c>
      <c r="C67" s="90">
        <v>24.873000000000001</v>
      </c>
      <c r="D67" s="90">
        <v>33.793999999999997</v>
      </c>
      <c r="E67">
        <v>2465260220</v>
      </c>
    </row>
    <row r="68" spans="1:5" x14ac:dyDescent="0.25">
      <c r="A68" s="84">
        <v>66</v>
      </c>
      <c r="B68" s="84" t="s">
        <v>227</v>
      </c>
      <c r="C68" s="90">
        <v>7.6559999999999997</v>
      </c>
      <c r="D68" s="90">
        <v>5.1520000000000001</v>
      </c>
      <c r="E68">
        <v>7727465330</v>
      </c>
    </row>
    <row r="69" spans="1:5" x14ac:dyDescent="0.25">
      <c r="A69" s="84">
        <v>67</v>
      </c>
      <c r="B69" s="94" t="s">
        <v>237</v>
      </c>
      <c r="C69" s="90">
        <v>6.1059999999999999</v>
      </c>
      <c r="D69" s="90">
        <v>2.5099999999999998</v>
      </c>
      <c r="E69">
        <v>3123455010</v>
      </c>
    </row>
  </sheetData>
  <autoFilter ref="A2:E2" xr:uid="{9EE4237A-C266-45AE-B76A-37C005514D8B}">
    <sortState xmlns:xlrd2="http://schemas.microsoft.com/office/spreadsheetml/2017/richdata2" ref="A3:E69">
      <sortCondition descending="1" ref="C2"/>
    </sortState>
  </autoFilter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F079-F49B-4476-A326-7CD9B74924AE}">
  <sheetPr codeName="Лист4"/>
  <dimension ref="A1:X68"/>
  <sheetViews>
    <sheetView topLeftCell="A22" workbookViewId="0">
      <selection activeCell="A41" sqref="A41:XFD41"/>
    </sheetView>
  </sheetViews>
  <sheetFormatPr defaultRowHeight="15" x14ac:dyDescent="0.25"/>
  <cols>
    <col min="2" max="2" width="95.7109375" customWidth="1"/>
  </cols>
  <sheetData>
    <row r="1" spans="1:24" x14ac:dyDescent="0.25">
      <c r="A1" t="s">
        <v>75</v>
      </c>
    </row>
    <row r="2" spans="1:24" s="6" customFormat="1" ht="67.5" x14ac:dyDescent="0.25">
      <c r="A2" s="1" t="s">
        <v>73</v>
      </c>
      <c r="B2" s="2" t="s">
        <v>0</v>
      </c>
      <c r="C2" s="1" t="s">
        <v>74</v>
      </c>
      <c r="D2" s="1" t="s">
        <v>71</v>
      </c>
      <c r="E2" s="3" t="s">
        <v>72</v>
      </c>
      <c r="F2" s="4"/>
      <c r="G2" s="5"/>
      <c r="H2" s="5"/>
      <c r="I2" s="5"/>
      <c r="J2" s="5"/>
      <c r="L2" s="7"/>
      <c r="M2" s="8"/>
      <c r="N2" s="8"/>
      <c r="O2" s="8"/>
      <c r="P2"/>
      <c r="Q2"/>
      <c r="R2"/>
      <c r="S2" s="5"/>
      <c r="T2" s="5"/>
      <c r="U2" s="5"/>
      <c r="V2" s="9"/>
      <c r="W2" s="5"/>
      <c r="X2" s="5"/>
    </row>
    <row r="3" spans="1:24" x14ac:dyDescent="0.25">
      <c r="A3">
        <v>1</v>
      </c>
      <c r="B3" t="s">
        <v>5</v>
      </c>
      <c r="C3" s="11" t="e">
        <f>VLOOKUP(B3,#REF!,20,FALSE)/1000</f>
        <v>#REF!</v>
      </c>
      <c r="D3" s="11" t="e">
        <f>VLOOKUP(B3,#REF!,18,FALSE)/1000</f>
        <v>#REF!</v>
      </c>
      <c r="E3" s="13" t="e">
        <f t="shared" ref="E3:E21" si="0">C3/D3-1</f>
        <v>#REF!</v>
      </c>
    </row>
    <row r="4" spans="1:24" x14ac:dyDescent="0.25">
      <c r="A4">
        <v>2</v>
      </c>
      <c r="B4" t="s">
        <v>6</v>
      </c>
      <c r="C4" s="11" t="e">
        <f>VLOOKUP(B4,#REF!,20,FALSE)/1000</f>
        <v>#REF!</v>
      </c>
      <c r="D4" s="11" t="e">
        <f>VLOOKUP(B4,#REF!,18,FALSE)/1000</f>
        <v>#REF!</v>
      </c>
      <c r="E4" s="13" t="e">
        <f t="shared" si="0"/>
        <v>#REF!</v>
      </c>
    </row>
    <row r="5" spans="1:24" x14ac:dyDescent="0.25">
      <c r="A5">
        <v>3</v>
      </c>
      <c r="B5" t="s">
        <v>7</v>
      </c>
      <c r="C5" s="11" t="e">
        <f>VLOOKUP(B5,#REF!,20,FALSE)/1000</f>
        <v>#REF!</v>
      </c>
      <c r="D5" s="11" t="e">
        <f>VLOOKUP(B5,#REF!,18,FALSE)/1000</f>
        <v>#REF!</v>
      </c>
      <c r="E5" s="13" t="e">
        <f t="shared" si="0"/>
        <v>#REF!</v>
      </c>
    </row>
    <row r="6" spans="1:24" x14ac:dyDescent="0.25">
      <c r="A6">
        <v>4</v>
      </c>
      <c r="B6" t="s">
        <v>8</v>
      </c>
      <c r="C6" s="11" t="e">
        <f>VLOOKUP(B6,#REF!,20,FALSE)/1000</f>
        <v>#REF!</v>
      </c>
      <c r="D6" s="11" t="e">
        <f>VLOOKUP(B6,#REF!,18,FALSE)/1000</f>
        <v>#REF!</v>
      </c>
      <c r="E6" s="13" t="e">
        <f t="shared" si="0"/>
        <v>#REF!</v>
      </c>
    </row>
    <row r="7" spans="1:24" x14ac:dyDescent="0.25">
      <c r="A7">
        <v>5</v>
      </c>
      <c r="B7" t="s">
        <v>9</v>
      </c>
      <c r="C7" s="11" t="e">
        <f>VLOOKUP(B7,#REF!,20,FALSE)/1000</f>
        <v>#REF!</v>
      </c>
      <c r="D7" s="11" t="e">
        <f>VLOOKUP(B7,#REF!,18,FALSE)/1000</f>
        <v>#REF!</v>
      </c>
      <c r="E7" s="13" t="e">
        <f t="shared" si="0"/>
        <v>#REF!</v>
      </c>
    </row>
    <row r="8" spans="1:24" x14ac:dyDescent="0.25">
      <c r="A8">
        <v>6</v>
      </c>
      <c r="B8" t="s">
        <v>10</v>
      </c>
      <c r="C8" s="11" t="e">
        <f>VLOOKUP(B8,#REF!,20,FALSE)/1000</f>
        <v>#REF!</v>
      </c>
      <c r="D8" s="11" t="e">
        <f>VLOOKUP(B8,#REF!,18,FALSE)/1000</f>
        <v>#REF!</v>
      </c>
      <c r="E8" s="13" t="e">
        <f t="shared" si="0"/>
        <v>#REF!</v>
      </c>
    </row>
    <row r="9" spans="1:24" x14ac:dyDescent="0.25">
      <c r="A9">
        <v>7</v>
      </c>
      <c r="B9" t="s">
        <v>11</v>
      </c>
      <c r="C9" s="11" t="e">
        <f>VLOOKUP(B9,#REF!,20,FALSE)/1000</f>
        <v>#REF!</v>
      </c>
      <c r="D9" s="11" t="e">
        <f>VLOOKUP(B9,#REF!,18,FALSE)/1000</f>
        <v>#REF!</v>
      </c>
      <c r="E9" s="13" t="e">
        <f t="shared" si="0"/>
        <v>#REF!</v>
      </c>
    </row>
    <row r="10" spans="1:24" x14ac:dyDescent="0.25">
      <c r="A10">
        <v>8</v>
      </c>
      <c r="B10" t="s">
        <v>12</v>
      </c>
      <c r="C10" s="11" t="e">
        <f>VLOOKUP(B10,#REF!,20,FALSE)/1000</f>
        <v>#REF!</v>
      </c>
      <c r="D10" s="11" t="e">
        <f>VLOOKUP(B10,#REF!,18,FALSE)/1000</f>
        <v>#REF!</v>
      </c>
      <c r="E10" s="13" t="e">
        <f t="shared" si="0"/>
        <v>#REF!</v>
      </c>
    </row>
    <row r="11" spans="1:24" x14ac:dyDescent="0.25">
      <c r="A11">
        <v>9</v>
      </c>
      <c r="B11" t="s">
        <v>13</v>
      </c>
      <c r="C11" s="11" t="e">
        <f>VLOOKUP(B11,#REF!,20,FALSE)/1000</f>
        <v>#REF!</v>
      </c>
      <c r="D11" s="11" t="e">
        <f>VLOOKUP(B11,#REF!,18,FALSE)/1000</f>
        <v>#REF!</v>
      </c>
      <c r="E11" s="13" t="e">
        <f t="shared" si="0"/>
        <v>#REF!</v>
      </c>
    </row>
    <row r="12" spans="1:24" x14ac:dyDescent="0.25">
      <c r="A12">
        <v>10</v>
      </c>
      <c r="B12" t="s">
        <v>14</v>
      </c>
      <c r="C12" s="11" t="e">
        <f>VLOOKUP(B12,#REF!,20,FALSE)/1000</f>
        <v>#REF!</v>
      </c>
      <c r="D12" s="11" t="e">
        <f>VLOOKUP(B12,#REF!,18,FALSE)/1000</f>
        <v>#REF!</v>
      </c>
      <c r="E12" s="13" t="e">
        <f t="shared" si="0"/>
        <v>#REF!</v>
      </c>
    </row>
    <row r="13" spans="1:24" x14ac:dyDescent="0.25">
      <c r="A13">
        <v>11</v>
      </c>
      <c r="B13" t="s">
        <v>15</v>
      </c>
      <c r="C13" s="11" t="e">
        <f>VLOOKUP(B13,#REF!,20,FALSE)/1000</f>
        <v>#REF!</v>
      </c>
      <c r="D13" s="11" t="e">
        <f>VLOOKUP(B13,#REF!,18,FALSE)/1000</f>
        <v>#REF!</v>
      </c>
      <c r="E13" s="13" t="e">
        <f t="shared" si="0"/>
        <v>#REF!</v>
      </c>
    </row>
    <row r="14" spans="1:24" x14ac:dyDescent="0.25">
      <c r="A14">
        <v>12</v>
      </c>
      <c r="B14" t="s">
        <v>16</v>
      </c>
      <c r="C14" s="11" t="e">
        <f>VLOOKUP(B14,#REF!,20,FALSE)/1000</f>
        <v>#REF!</v>
      </c>
      <c r="D14" s="11" t="e">
        <f>VLOOKUP(B14,#REF!,18,FALSE)/1000</f>
        <v>#REF!</v>
      </c>
      <c r="E14" s="13" t="e">
        <f t="shared" si="0"/>
        <v>#REF!</v>
      </c>
    </row>
    <row r="15" spans="1:24" x14ac:dyDescent="0.25">
      <c r="A15">
        <v>13</v>
      </c>
      <c r="B15" t="s">
        <v>17</v>
      </c>
      <c r="C15" s="11" t="e">
        <f>VLOOKUP(B15,#REF!,20,FALSE)/1000</f>
        <v>#REF!</v>
      </c>
      <c r="D15" s="11" t="e">
        <f>VLOOKUP(B15,#REF!,18,FALSE)/1000</f>
        <v>#REF!</v>
      </c>
      <c r="E15" s="13" t="e">
        <f t="shared" si="0"/>
        <v>#REF!</v>
      </c>
    </row>
    <row r="16" spans="1:24" x14ac:dyDescent="0.25">
      <c r="A16">
        <v>14</v>
      </c>
      <c r="B16" t="s">
        <v>18</v>
      </c>
      <c r="C16" s="11" t="e">
        <f>VLOOKUP(B16,#REF!,20,FALSE)/1000</f>
        <v>#REF!</v>
      </c>
      <c r="D16" s="11" t="e">
        <f>VLOOKUP(B16,#REF!,18,FALSE)/1000</f>
        <v>#REF!</v>
      </c>
      <c r="E16" s="13" t="e">
        <f t="shared" si="0"/>
        <v>#REF!</v>
      </c>
    </row>
    <row r="17" spans="1:5" x14ac:dyDescent="0.25">
      <c r="A17">
        <v>15</v>
      </c>
      <c r="B17" t="s">
        <v>19</v>
      </c>
      <c r="C17" s="11" t="e">
        <f>VLOOKUP(B17,#REF!,20,FALSE)/1000</f>
        <v>#REF!</v>
      </c>
      <c r="D17" s="11" t="e">
        <f>VLOOKUP(B17,#REF!,18,FALSE)/1000</f>
        <v>#REF!</v>
      </c>
      <c r="E17" s="13" t="e">
        <f t="shared" si="0"/>
        <v>#REF!</v>
      </c>
    </row>
    <row r="18" spans="1:5" x14ac:dyDescent="0.25">
      <c r="A18">
        <v>16</v>
      </c>
      <c r="B18" t="s">
        <v>20</v>
      </c>
      <c r="C18" s="11" t="e">
        <f>VLOOKUP(B18,#REF!,20,FALSE)/1000</f>
        <v>#REF!</v>
      </c>
      <c r="D18" s="11" t="e">
        <f>VLOOKUP(B18,#REF!,18,FALSE)/1000</f>
        <v>#REF!</v>
      </c>
      <c r="E18" s="13" t="e">
        <f t="shared" si="0"/>
        <v>#REF!</v>
      </c>
    </row>
    <row r="19" spans="1:5" x14ac:dyDescent="0.25">
      <c r="A19">
        <v>17</v>
      </c>
      <c r="B19" t="s">
        <v>21</v>
      </c>
      <c r="C19" s="11" t="e">
        <f>VLOOKUP(B19,#REF!,20,FALSE)/1000</f>
        <v>#REF!</v>
      </c>
      <c r="D19" s="11" t="e">
        <f>VLOOKUP(B19,#REF!,18,FALSE)/1000</f>
        <v>#REF!</v>
      </c>
      <c r="E19" s="13" t="e">
        <f t="shared" si="0"/>
        <v>#REF!</v>
      </c>
    </row>
    <row r="20" spans="1:5" x14ac:dyDescent="0.25">
      <c r="A20">
        <v>18</v>
      </c>
      <c r="B20" t="s">
        <v>22</v>
      </c>
      <c r="C20" s="11" t="e">
        <f>VLOOKUP(B20,#REF!,20,FALSE)/1000</f>
        <v>#REF!</v>
      </c>
      <c r="D20" s="11" t="e">
        <f>VLOOKUP(B20,#REF!,18,FALSE)/1000</f>
        <v>#REF!</v>
      </c>
      <c r="E20" s="13" t="e">
        <f t="shared" si="0"/>
        <v>#REF!</v>
      </c>
    </row>
    <row r="21" spans="1:5" x14ac:dyDescent="0.25">
      <c r="A21">
        <v>19</v>
      </c>
      <c r="B21" t="s">
        <v>23</v>
      </c>
      <c r="C21" s="11" t="e">
        <f>VLOOKUP(B21,#REF!,20,FALSE)/1000</f>
        <v>#REF!</v>
      </c>
      <c r="D21" s="11" t="e">
        <f>VLOOKUP(B21,#REF!,18,FALSE)/1000</f>
        <v>#REF!</v>
      </c>
      <c r="E21" s="13" t="e">
        <f t="shared" si="0"/>
        <v>#REF!</v>
      </c>
    </row>
    <row r="22" spans="1:5" x14ac:dyDescent="0.25">
      <c r="A22">
        <v>20</v>
      </c>
      <c r="B22" t="s">
        <v>24</v>
      </c>
    </row>
    <row r="23" spans="1:5" x14ac:dyDescent="0.25">
      <c r="A23">
        <v>21</v>
      </c>
      <c r="B23" t="s">
        <v>25</v>
      </c>
      <c r="C23" s="11" t="e">
        <f>VLOOKUP(B23,#REF!,20,FALSE)/1000</f>
        <v>#REF!</v>
      </c>
      <c r="D23" s="11" t="e">
        <f>VLOOKUP(B23,#REF!,18,FALSE)/1000</f>
        <v>#REF!</v>
      </c>
      <c r="E23" s="13" t="e">
        <f t="shared" ref="E23:E66" si="1">C23/D23-1</f>
        <v>#REF!</v>
      </c>
    </row>
    <row r="24" spans="1:5" x14ac:dyDescent="0.25">
      <c r="A24">
        <v>22</v>
      </c>
      <c r="B24" t="s">
        <v>26</v>
      </c>
      <c r="C24" s="11" t="e">
        <f>VLOOKUP(B24,#REF!,20,FALSE)/1000</f>
        <v>#REF!</v>
      </c>
      <c r="D24" s="11" t="e">
        <f>VLOOKUP(B24,#REF!,18,FALSE)/1000</f>
        <v>#REF!</v>
      </c>
      <c r="E24" s="13" t="e">
        <f t="shared" si="1"/>
        <v>#REF!</v>
      </c>
    </row>
    <row r="25" spans="1:5" x14ac:dyDescent="0.25">
      <c r="A25">
        <v>23</v>
      </c>
      <c r="B25" t="s">
        <v>27</v>
      </c>
      <c r="C25" s="11" t="e">
        <f>VLOOKUP(B25,#REF!,20,FALSE)/1000</f>
        <v>#REF!</v>
      </c>
      <c r="D25" s="11" t="e">
        <f>VLOOKUP(B25,#REF!,18,FALSE)/1000</f>
        <v>#REF!</v>
      </c>
      <c r="E25" s="13" t="e">
        <f t="shared" si="1"/>
        <v>#REF!</v>
      </c>
    </row>
    <row r="26" spans="1:5" x14ac:dyDescent="0.25">
      <c r="A26">
        <v>24</v>
      </c>
      <c r="B26" t="s">
        <v>28</v>
      </c>
      <c r="C26" s="11" t="e">
        <f>VLOOKUP(B26,#REF!,20,FALSE)/1000</f>
        <v>#REF!</v>
      </c>
      <c r="D26" s="11" t="e">
        <f>VLOOKUP(B26,#REF!,18,FALSE)/1000</f>
        <v>#REF!</v>
      </c>
      <c r="E26" s="13" t="e">
        <f t="shared" si="1"/>
        <v>#REF!</v>
      </c>
    </row>
    <row r="27" spans="1:5" x14ac:dyDescent="0.25">
      <c r="A27">
        <v>25</v>
      </c>
      <c r="B27" t="s">
        <v>29</v>
      </c>
      <c r="C27" s="11" t="e">
        <f>VLOOKUP(B27,#REF!,20,FALSE)/1000</f>
        <v>#REF!</v>
      </c>
      <c r="D27" s="11" t="e">
        <f>VLOOKUP(B27,#REF!,18,FALSE)/1000</f>
        <v>#REF!</v>
      </c>
      <c r="E27" s="13" t="e">
        <f t="shared" si="1"/>
        <v>#REF!</v>
      </c>
    </row>
    <row r="28" spans="1:5" x14ac:dyDescent="0.25">
      <c r="A28">
        <v>26</v>
      </c>
      <c r="B28" t="s">
        <v>30</v>
      </c>
      <c r="C28" s="11" t="e">
        <f>VLOOKUP(B28,#REF!,20,FALSE)/1000</f>
        <v>#REF!</v>
      </c>
      <c r="D28" s="11" t="e">
        <f>VLOOKUP(B28,#REF!,18,FALSE)/1000</f>
        <v>#REF!</v>
      </c>
      <c r="E28" s="13" t="e">
        <f t="shared" si="1"/>
        <v>#REF!</v>
      </c>
    </row>
    <row r="29" spans="1:5" x14ac:dyDescent="0.25">
      <c r="A29">
        <v>27</v>
      </c>
      <c r="B29" t="s">
        <v>31</v>
      </c>
      <c r="C29" s="11" t="e">
        <f>VLOOKUP(B29,#REF!,20,FALSE)/1000</f>
        <v>#REF!</v>
      </c>
      <c r="D29" s="11" t="e">
        <f>VLOOKUP(B29,#REF!,18,FALSE)/1000</f>
        <v>#REF!</v>
      </c>
      <c r="E29" s="13" t="e">
        <f t="shared" si="1"/>
        <v>#REF!</v>
      </c>
    </row>
    <row r="30" spans="1:5" x14ac:dyDescent="0.25">
      <c r="A30">
        <v>28</v>
      </c>
      <c r="B30" t="s">
        <v>32</v>
      </c>
      <c r="C30" s="11" t="e">
        <f>VLOOKUP(B30,#REF!,20,FALSE)/1000</f>
        <v>#REF!</v>
      </c>
      <c r="D30" s="11" t="e">
        <f>VLOOKUP(B30,#REF!,18,FALSE)/1000</f>
        <v>#REF!</v>
      </c>
      <c r="E30" s="13" t="e">
        <f t="shared" si="1"/>
        <v>#REF!</v>
      </c>
    </row>
    <row r="31" spans="1:5" x14ac:dyDescent="0.25">
      <c r="A31">
        <v>29</v>
      </c>
      <c r="B31" t="s">
        <v>33</v>
      </c>
      <c r="C31" s="11" t="e">
        <f>VLOOKUP(B31,#REF!,20,FALSE)/1000</f>
        <v>#REF!</v>
      </c>
      <c r="D31" s="11" t="e">
        <f>VLOOKUP(B31,#REF!,18,FALSE)/1000</f>
        <v>#REF!</v>
      </c>
      <c r="E31" s="13" t="e">
        <f t="shared" si="1"/>
        <v>#REF!</v>
      </c>
    </row>
    <row r="32" spans="1:5" x14ac:dyDescent="0.25">
      <c r="A32">
        <v>30</v>
      </c>
      <c r="B32" t="s">
        <v>34</v>
      </c>
      <c r="C32" s="11" t="e">
        <f>VLOOKUP(B32,#REF!,20,FALSE)/1000</f>
        <v>#REF!</v>
      </c>
      <c r="D32" s="11" t="e">
        <f>VLOOKUP(B32,#REF!,18,FALSE)/1000</f>
        <v>#REF!</v>
      </c>
      <c r="E32" s="13" t="e">
        <f t="shared" si="1"/>
        <v>#REF!</v>
      </c>
    </row>
    <row r="33" spans="1:5" x14ac:dyDescent="0.25">
      <c r="A33">
        <v>31</v>
      </c>
      <c r="B33" t="s">
        <v>35</v>
      </c>
      <c r="C33" s="11" t="e">
        <f>VLOOKUP(B33,#REF!,20,FALSE)/1000</f>
        <v>#REF!</v>
      </c>
      <c r="D33" s="11" t="e">
        <f>VLOOKUP(B33,#REF!,18,FALSE)/1000</f>
        <v>#REF!</v>
      </c>
      <c r="E33" s="13" t="e">
        <f t="shared" si="1"/>
        <v>#REF!</v>
      </c>
    </row>
    <row r="34" spans="1:5" x14ac:dyDescent="0.25">
      <c r="A34">
        <v>32</v>
      </c>
      <c r="B34" t="s">
        <v>36</v>
      </c>
      <c r="C34" s="11" t="e">
        <f>VLOOKUP(B34,#REF!,20,FALSE)/1000</f>
        <v>#REF!</v>
      </c>
      <c r="D34" s="11" t="e">
        <f>VLOOKUP(B34,#REF!,18,FALSE)/1000</f>
        <v>#REF!</v>
      </c>
      <c r="E34" s="13" t="e">
        <f t="shared" si="1"/>
        <v>#REF!</v>
      </c>
    </row>
    <row r="35" spans="1:5" x14ac:dyDescent="0.25">
      <c r="A35">
        <v>33</v>
      </c>
      <c r="B35" t="s">
        <v>37</v>
      </c>
      <c r="C35" s="11" t="e">
        <f>VLOOKUP(B35,#REF!,20,FALSE)/1000</f>
        <v>#REF!</v>
      </c>
      <c r="D35" s="11" t="e">
        <f>VLOOKUP(B35,#REF!,18,FALSE)/1000</f>
        <v>#REF!</v>
      </c>
      <c r="E35" s="13" t="e">
        <f t="shared" si="1"/>
        <v>#REF!</v>
      </c>
    </row>
    <row r="36" spans="1:5" x14ac:dyDescent="0.25">
      <c r="A36">
        <v>34</v>
      </c>
      <c r="B36" t="s">
        <v>38</v>
      </c>
      <c r="C36" s="11" t="e">
        <f>VLOOKUP(B36,#REF!,20,FALSE)/1000</f>
        <v>#REF!</v>
      </c>
      <c r="D36" s="11" t="e">
        <f>VLOOKUP(B36,#REF!,18,FALSE)/1000</f>
        <v>#REF!</v>
      </c>
      <c r="E36" s="13" t="e">
        <f t="shared" si="1"/>
        <v>#REF!</v>
      </c>
    </row>
    <row r="37" spans="1:5" x14ac:dyDescent="0.25">
      <c r="A37">
        <v>35</v>
      </c>
      <c r="B37" t="s">
        <v>39</v>
      </c>
      <c r="C37" s="11" t="e">
        <f>VLOOKUP(B37,#REF!,20,FALSE)/1000</f>
        <v>#REF!</v>
      </c>
      <c r="D37" s="11" t="e">
        <f>VLOOKUP(B37,#REF!,18,FALSE)/1000</f>
        <v>#REF!</v>
      </c>
      <c r="E37" s="13" t="e">
        <f t="shared" si="1"/>
        <v>#REF!</v>
      </c>
    </row>
    <row r="38" spans="1:5" x14ac:dyDescent="0.25">
      <c r="A38">
        <v>36</v>
      </c>
      <c r="B38" t="s">
        <v>40</v>
      </c>
      <c r="C38" s="11" t="e">
        <f>VLOOKUP(B38,#REF!,20,FALSE)/1000</f>
        <v>#REF!</v>
      </c>
      <c r="D38" s="11" t="e">
        <f>VLOOKUP(B38,#REF!,18,FALSE)/1000</f>
        <v>#REF!</v>
      </c>
      <c r="E38" s="13" t="e">
        <f t="shared" si="1"/>
        <v>#REF!</v>
      </c>
    </row>
    <row r="39" spans="1:5" x14ac:dyDescent="0.25">
      <c r="A39">
        <v>37</v>
      </c>
      <c r="B39" t="s">
        <v>41</v>
      </c>
      <c r="C39" s="11" t="e">
        <f>VLOOKUP(B39,#REF!,20,FALSE)/1000</f>
        <v>#REF!</v>
      </c>
      <c r="D39" s="11" t="e">
        <f>VLOOKUP(B39,#REF!,18,FALSE)/1000</f>
        <v>#REF!</v>
      </c>
      <c r="E39" s="13" t="e">
        <f t="shared" si="1"/>
        <v>#REF!</v>
      </c>
    </row>
    <row r="40" spans="1:5" x14ac:dyDescent="0.25">
      <c r="A40">
        <v>38</v>
      </c>
      <c r="B40" t="s">
        <v>42</v>
      </c>
      <c r="C40" s="11">
        <v>5227.7790000000005</v>
      </c>
      <c r="D40" s="11">
        <v>4378.2190000000001</v>
      </c>
      <c r="E40" s="13">
        <f t="shared" si="1"/>
        <v>0.19404237202387553</v>
      </c>
    </row>
    <row r="41" spans="1:5" x14ac:dyDescent="0.25">
      <c r="A41">
        <v>40</v>
      </c>
      <c r="B41" t="s">
        <v>44</v>
      </c>
      <c r="C41" s="11">
        <v>240.15</v>
      </c>
      <c r="D41" s="11">
        <v>109.4</v>
      </c>
      <c r="E41" s="13">
        <f t="shared" si="1"/>
        <v>1.1951553930530165</v>
      </c>
    </row>
    <row r="42" spans="1:5" x14ac:dyDescent="0.25">
      <c r="A42">
        <v>41</v>
      </c>
      <c r="B42" t="s">
        <v>45</v>
      </c>
      <c r="C42" s="11">
        <v>7272.7209999999995</v>
      </c>
      <c r="D42" s="11">
        <v>2376.32141</v>
      </c>
      <c r="E42" s="13">
        <f t="shared" si="1"/>
        <v>2.0604955076342133</v>
      </c>
    </row>
    <row r="43" spans="1:5" x14ac:dyDescent="0.25">
      <c r="A43">
        <v>42</v>
      </c>
      <c r="B43" t="s">
        <v>46</v>
      </c>
      <c r="C43" s="11">
        <v>1958.7080000000001</v>
      </c>
      <c r="D43" s="11">
        <v>2316.8389999999999</v>
      </c>
      <c r="E43" s="13">
        <f t="shared" si="1"/>
        <v>-0.15457742208241487</v>
      </c>
    </row>
    <row r="44" spans="1:5" x14ac:dyDescent="0.25">
      <c r="A44">
        <v>43</v>
      </c>
      <c r="B44" t="s">
        <v>47</v>
      </c>
      <c r="C44" s="11">
        <v>160.88800000000001</v>
      </c>
      <c r="D44" s="11">
        <v>536.95000000000005</v>
      </c>
      <c r="E44" s="13">
        <f t="shared" si="1"/>
        <v>-0.70036688704721106</v>
      </c>
    </row>
    <row r="45" spans="1:5" x14ac:dyDescent="0.25">
      <c r="A45">
        <v>44</v>
      </c>
      <c r="B45" t="s">
        <v>48</v>
      </c>
      <c r="C45" s="11">
        <v>4562.7085999999999</v>
      </c>
      <c r="D45" s="11">
        <v>3116.5520000000001</v>
      </c>
      <c r="E45" s="13">
        <f t="shared" si="1"/>
        <v>0.46402453737335358</v>
      </c>
    </row>
    <row r="46" spans="1:5" x14ac:dyDescent="0.25">
      <c r="A46">
        <v>45</v>
      </c>
      <c r="B46" t="s">
        <v>49</v>
      </c>
      <c r="C46" s="11">
        <v>4971.6019999999999</v>
      </c>
      <c r="D46" s="11">
        <v>3770.3870000000002</v>
      </c>
      <c r="E46" s="13">
        <f t="shared" si="1"/>
        <v>0.31859196416707336</v>
      </c>
    </row>
    <row r="47" spans="1:5" x14ac:dyDescent="0.25">
      <c r="A47">
        <v>46</v>
      </c>
      <c r="B47" t="s">
        <v>50</v>
      </c>
      <c r="C47" s="11">
        <v>85.15</v>
      </c>
      <c r="D47" s="11">
        <v>79.653000000000006</v>
      </c>
      <c r="E47" s="13">
        <f t="shared" si="1"/>
        <v>6.9011838851016361E-2</v>
      </c>
    </row>
    <row r="48" spans="1:5" x14ac:dyDescent="0.25">
      <c r="A48">
        <v>47</v>
      </c>
      <c r="B48" t="s">
        <v>51</v>
      </c>
      <c r="C48" s="11">
        <v>1245.74</v>
      </c>
      <c r="D48" s="11">
        <v>521.072</v>
      </c>
      <c r="E48" s="13">
        <f t="shared" si="1"/>
        <v>1.390725274050419</v>
      </c>
    </row>
    <row r="49" spans="1:5" x14ac:dyDescent="0.25">
      <c r="A49">
        <v>48</v>
      </c>
      <c r="B49" t="s">
        <v>52</v>
      </c>
      <c r="C49" s="11">
        <v>463.71300000000002</v>
      </c>
      <c r="D49" s="11">
        <v>429.82400000000001</v>
      </c>
      <c r="E49" s="13">
        <f t="shared" si="1"/>
        <v>7.8843898898153686E-2</v>
      </c>
    </row>
    <row r="50" spans="1:5" x14ac:dyDescent="0.25">
      <c r="A50">
        <v>49</v>
      </c>
      <c r="B50" s="10" t="s">
        <v>53</v>
      </c>
      <c r="C50" s="12">
        <v>3796.5559120699995</v>
      </c>
      <c r="D50" s="12">
        <v>2204.33797529</v>
      </c>
      <c r="E50" s="14">
        <f t="shared" si="1"/>
        <v>0.72231116762869774</v>
      </c>
    </row>
    <row r="51" spans="1:5" x14ac:dyDescent="0.25">
      <c r="A51">
        <v>50</v>
      </c>
      <c r="B51" t="s">
        <v>54</v>
      </c>
      <c r="C51" s="11">
        <v>16615.432000000001</v>
      </c>
      <c r="D51" s="11">
        <v>7078.7520000000004</v>
      </c>
      <c r="E51" s="13">
        <f t="shared" si="1"/>
        <v>1.3472261777217227</v>
      </c>
    </row>
    <row r="52" spans="1:5" x14ac:dyDescent="0.25">
      <c r="A52">
        <v>51</v>
      </c>
      <c r="B52" t="s">
        <v>55</v>
      </c>
      <c r="C52" s="11">
        <v>1286.847</v>
      </c>
      <c r="D52" s="11">
        <v>551.96699999999998</v>
      </c>
      <c r="E52" s="13">
        <f t="shared" si="1"/>
        <v>1.3313839414312811</v>
      </c>
    </row>
    <row r="53" spans="1:5" x14ac:dyDescent="0.25">
      <c r="A53">
        <v>52</v>
      </c>
      <c r="B53" t="s">
        <v>56</v>
      </c>
      <c r="C53" s="11">
        <v>1679.85960991</v>
      </c>
      <c r="D53" s="11">
        <v>1335.5808319999999</v>
      </c>
      <c r="E53" s="13">
        <f t="shared" si="1"/>
        <v>0.25777457242662805</v>
      </c>
    </row>
    <row r="54" spans="1:5" x14ac:dyDescent="0.25">
      <c r="A54">
        <v>53</v>
      </c>
      <c r="B54" t="s">
        <v>57</v>
      </c>
      <c r="C54" s="11">
        <v>884.83955200000003</v>
      </c>
      <c r="D54" s="11">
        <v>252.53299999999999</v>
      </c>
      <c r="E54" s="13">
        <f t="shared" si="1"/>
        <v>2.5038571275833261</v>
      </c>
    </row>
    <row r="55" spans="1:5" x14ac:dyDescent="0.25">
      <c r="A55">
        <v>54</v>
      </c>
      <c r="B55" t="s">
        <v>58</v>
      </c>
      <c r="C55" s="11">
        <v>486.03899999999999</v>
      </c>
      <c r="D55" s="11">
        <v>510.41199999999998</v>
      </c>
      <c r="E55" s="13">
        <f t="shared" si="1"/>
        <v>-4.7751620259711691E-2</v>
      </c>
    </row>
    <row r="56" spans="1:5" x14ac:dyDescent="0.25">
      <c r="A56">
        <v>55</v>
      </c>
      <c r="B56" t="s">
        <v>59</v>
      </c>
      <c r="C56" s="11">
        <v>2819.1759999999999</v>
      </c>
      <c r="D56" s="11">
        <v>1250.2719999999999</v>
      </c>
      <c r="E56" s="13">
        <f t="shared" si="1"/>
        <v>1.2548501446085334</v>
      </c>
    </row>
    <row r="57" spans="1:5" x14ac:dyDescent="0.25">
      <c r="A57">
        <v>56</v>
      </c>
      <c r="B57" t="s">
        <v>60</v>
      </c>
      <c r="C57" s="11">
        <v>13603.096</v>
      </c>
      <c r="D57" s="11">
        <v>5460.8410000000003</v>
      </c>
      <c r="E57" s="13">
        <f t="shared" si="1"/>
        <v>1.4910258328341732</v>
      </c>
    </row>
    <row r="58" spans="1:5" x14ac:dyDescent="0.25">
      <c r="A58">
        <v>57</v>
      </c>
      <c r="B58" t="s">
        <v>84</v>
      </c>
      <c r="C58" s="11">
        <v>5514.9243220000008</v>
      </c>
      <c r="D58" s="11">
        <v>2916.5990000000002</v>
      </c>
      <c r="E58" s="13">
        <f t="shared" si="1"/>
        <v>0.89087506441578035</v>
      </c>
    </row>
    <row r="59" spans="1:5" x14ac:dyDescent="0.25">
      <c r="A59">
        <v>58</v>
      </c>
      <c r="B59" t="s">
        <v>61</v>
      </c>
      <c r="C59" s="11">
        <v>522.77099999999996</v>
      </c>
      <c r="D59" s="11">
        <v>296.15300000000002</v>
      </c>
      <c r="E59" s="13">
        <f t="shared" si="1"/>
        <v>0.76520582266598658</v>
      </c>
    </row>
    <row r="60" spans="1:5" x14ac:dyDescent="0.25">
      <c r="A60">
        <v>59</v>
      </c>
      <c r="B60" t="s">
        <v>62</v>
      </c>
      <c r="C60" s="11">
        <v>248.17</v>
      </c>
      <c r="D60" s="11">
        <v>155.36000000000001</v>
      </c>
      <c r="E60" s="13">
        <f t="shared" si="1"/>
        <v>0.59738671472708527</v>
      </c>
    </row>
    <row r="61" spans="1:5" x14ac:dyDescent="0.25">
      <c r="A61">
        <v>60</v>
      </c>
      <c r="B61" t="s">
        <v>63</v>
      </c>
      <c r="C61" s="11">
        <v>1213.60272444</v>
      </c>
      <c r="D61" s="11">
        <v>913.33299999999997</v>
      </c>
      <c r="E61" s="13">
        <f t="shared" si="1"/>
        <v>0.32876259200094604</v>
      </c>
    </row>
    <row r="62" spans="1:5" x14ac:dyDescent="0.25">
      <c r="A62">
        <v>61</v>
      </c>
      <c r="B62" t="s">
        <v>64</v>
      </c>
      <c r="C62" s="11">
        <v>1871.26</v>
      </c>
      <c r="D62" s="11">
        <v>1692.5440000000001</v>
      </c>
      <c r="E62" s="13">
        <f t="shared" si="1"/>
        <v>0.10559016486425166</v>
      </c>
    </row>
    <row r="63" spans="1:5" x14ac:dyDescent="0.25">
      <c r="A63">
        <v>62</v>
      </c>
      <c r="B63" t="s">
        <v>65</v>
      </c>
      <c r="C63" s="11">
        <v>8091.9170000000004</v>
      </c>
      <c r="D63" s="11">
        <v>4367.1279999999997</v>
      </c>
      <c r="E63" s="13">
        <f t="shared" si="1"/>
        <v>0.85291500501015793</v>
      </c>
    </row>
    <row r="64" spans="1:5" x14ac:dyDescent="0.25">
      <c r="A64">
        <v>63</v>
      </c>
      <c r="B64" t="s">
        <v>66</v>
      </c>
      <c r="C64" s="11">
        <v>1407.3409999999999</v>
      </c>
      <c r="D64" s="11">
        <v>834.54399999999998</v>
      </c>
      <c r="E64" s="13">
        <f t="shared" si="1"/>
        <v>0.68635925727103664</v>
      </c>
    </row>
    <row r="65" spans="1:5" x14ac:dyDescent="0.25">
      <c r="A65">
        <v>64</v>
      </c>
      <c r="B65" t="s">
        <v>67</v>
      </c>
      <c r="C65" s="11">
        <v>141.886</v>
      </c>
      <c r="D65" s="11">
        <v>195.05799999999999</v>
      </c>
      <c r="E65" s="13">
        <f t="shared" si="1"/>
        <v>-0.27259584328763753</v>
      </c>
    </row>
    <row r="66" spans="1:5" x14ac:dyDescent="0.25">
      <c r="A66">
        <v>65</v>
      </c>
      <c r="B66" t="s">
        <v>68</v>
      </c>
      <c r="C66" s="11">
        <v>4157.0576999999994</v>
      </c>
      <c r="D66" s="11">
        <v>1622.5724190000001</v>
      </c>
      <c r="E66" s="13">
        <f t="shared" si="1"/>
        <v>1.5620167404065799</v>
      </c>
    </row>
    <row r="67" spans="1:5" x14ac:dyDescent="0.25">
      <c r="A67">
        <v>66</v>
      </c>
      <c r="B67" t="s">
        <v>69</v>
      </c>
      <c r="C67" s="11">
        <v>3239.0859999999998</v>
      </c>
      <c r="D67" s="11">
        <v>1434.181</v>
      </c>
      <c r="E67" s="13">
        <f t="shared" ref="E67" si="2">C67/D67-1</f>
        <v>1.2584917803261928</v>
      </c>
    </row>
    <row r="68" spans="1:5" x14ac:dyDescent="0.25">
      <c r="B68" t="s">
        <v>92</v>
      </c>
      <c r="C68" s="11" t="e">
        <f>VLOOKUP(B68,#REF!,20,FALSE)/1000</f>
        <v>#REF!</v>
      </c>
      <c r="D68" s="11">
        <v>0</v>
      </c>
      <c r="E68" s="35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2841-FDBD-4458-B0D7-49BFF5920BF1}">
  <sheetPr codeName="Лист5"/>
  <dimension ref="A1:T61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95.7109375" customWidth="1"/>
    <col min="3" max="3" width="13.85546875" customWidth="1"/>
    <col min="4" max="4" width="14.42578125" bestFit="1" customWidth="1"/>
    <col min="5" max="5" width="10.5703125" bestFit="1" customWidth="1"/>
    <col min="6" max="6" width="9.5703125" bestFit="1" customWidth="1"/>
    <col min="7" max="7" width="10.7109375" customWidth="1"/>
    <col min="8" max="8" width="13.7109375" customWidth="1"/>
    <col min="9" max="9" width="14.42578125" bestFit="1" customWidth="1"/>
    <col min="10" max="10" width="10.28515625" bestFit="1" customWidth="1"/>
    <col min="11" max="11" width="9.5703125" bestFit="1" customWidth="1"/>
    <col min="12" max="12" width="10" customWidth="1"/>
    <col min="13" max="13" width="11.28515625" bestFit="1" customWidth="1"/>
    <col min="14" max="14" width="26.28515625" customWidth="1"/>
    <col min="15" max="15" width="10.7109375" bestFit="1" customWidth="1"/>
  </cols>
  <sheetData>
    <row r="1" spans="1:20" x14ac:dyDescent="0.25">
      <c r="A1" t="s">
        <v>193</v>
      </c>
    </row>
    <row r="2" spans="1:20" x14ac:dyDescent="0.25">
      <c r="A2" s="117" t="s">
        <v>199</v>
      </c>
      <c r="B2" s="117" t="s">
        <v>0</v>
      </c>
      <c r="C2" s="115" t="s">
        <v>202</v>
      </c>
      <c r="D2" s="115"/>
      <c r="E2" s="115"/>
      <c r="F2" s="115"/>
      <c r="G2" s="115"/>
      <c r="H2" s="115" t="s">
        <v>203</v>
      </c>
      <c r="I2" s="115"/>
      <c r="J2" s="115"/>
      <c r="K2" s="115"/>
      <c r="L2" s="115"/>
    </row>
    <row r="3" spans="1:20" s="6" customFormat="1" ht="45.75" x14ac:dyDescent="0.25">
      <c r="A3" s="117"/>
      <c r="B3" s="117"/>
      <c r="C3" s="73" t="s">
        <v>204</v>
      </c>
      <c r="D3" s="27" t="s">
        <v>167</v>
      </c>
      <c r="E3" s="27" t="s">
        <v>168</v>
      </c>
      <c r="F3" s="27" t="s">
        <v>169</v>
      </c>
      <c r="G3" s="27" t="s">
        <v>170</v>
      </c>
      <c r="H3" s="73" t="s">
        <v>205</v>
      </c>
      <c r="I3" s="27" t="s">
        <v>167</v>
      </c>
      <c r="J3" s="27" t="s">
        <v>168</v>
      </c>
      <c r="K3" s="27" t="s">
        <v>169</v>
      </c>
      <c r="L3" s="27" t="s">
        <v>170</v>
      </c>
      <c r="M3" s="8" t="s">
        <v>152</v>
      </c>
      <c r="N3"/>
      <c r="O3"/>
      <c r="P3" s="5"/>
      <c r="Q3" s="5"/>
      <c r="R3" s="9"/>
      <c r="S3" s="5"/>
      <c r="T3" s="5"/>
    </row>
    <row r="4" spans="1:20" x14ac:dyDescent="0.25">
      <c r="A4" s="23">
        <v>1</v>
      </c>
      <c r="B4" s="104" t="s">
        <v>54</v>
      </c>
      <c r="C4" s="84">
        <v>25926.173276999998</v>
      </c>
      <c r="D4" s="84">
        <v>21219.644</v>
      </c>
      <c r="E4" s="84">
        <v>4706.5292769999987</v>
      </c>
      <c r="F4" s="84">
        <v>0</v>
      </c>
      <c r="G4" s="91">
        <v>0</v>
      </c>
      <c r="H4" s="84">
        <v>25719.252</v>
      </c>
      <c r="I4" s="91">
        <v>23723.867999999999</v>
      </c>
      <c r="J4" s="91">
        <v>1995.384</v>
      </c>
      <c r="K4" s="91">
        <v>0</v>
      </c>
      <c r="L4" s="91">
        <v>0</v>
      </c>
      <c r="M4">
        <v>4205271785</v>
      </c>
    </row>
    <row r="5" spans="1:20" x14ac:dyDescent="0.25">
      <c r="A5" s="23">
        <v>2</v>
      </c>
      <c r="B5" s="23" t="s">
        <v>184</v>
      </c>
      <c r="C5" s="84">
        <v>21717.781999999999</v>
      </c>
      <c r="D5" s="84">
        <v>7615.5560000000005</v>
      </c>
      <c r="E5" s="84">
        <v>14102.225999999999</v>
      </c>
      <c r="F5" s="84">
        <v>0</v>
      </c>
      <c r="G5" s="84">
        <v>0</v>
      </c>
      <c r="H5" s="84">
        <v>19010.16</v>
      </c>
      <c r="I5" s="84">
        <v>7559.76</v>
      </c>
      <c r="J5" s="84">
        <v>11450.4</v>
      </c>
      <c r="K5" s="84">
        <v>0</v>
      </c>
      <c r="L5" s="84">
        <v>0</v>
      </c>
      <c r="M5" t="s">
        <v>186</v>
      </c>
    </row>
    <row r="6" spans="1:20" x14ac:dyDescent="0.25">
      <c r="A6" s="23">
        <v>3</v>
      </c>
      <c r="B6" s="19" t="s">
        <v>239</v>
      </c>
      <c r="C6" s="84">
        <v>20054.850999999999</v>
      </c>
      <c r="D6" s="84">
        <v>0</v>
      </c>
      <c r="E6" s="84">
        <v>0</v>
      </c>
      <c r="F6" s="84">
        <v>20054.850999999999</v>
      </c>
      <c r="G6" s="84">
        <v>0</v>
      </c>
      <c r="H6" s="91">
        <v>9491.9159999999993</v>
      </c>
      <c r="I6" s="84">
        <v>0</v>
      </c>
      <c r="J6" s="84">
        <v>0</v>
      </c>
      <c r="K6" s="84">
        <v>9491.9159999999993</v>
      </c>
      <c r="L6" s="87">
        <v>0</v>
      </c>
      <c r="M6" s="21">
        <v>7704599714</v>
      </c>
    </row>
    <row r="7" spans="1:20" x14ac:dyDescent="0.25">
      <c r="A7" s="23">
        <v>4</v>
      </c>
      <c r="B7" s="23" t="s">
        <v>65</v>
      </c>
      <c r="C7" s="84">
        <v>13805.105038000002</v>
      </c>
      <c r="D7" s="84">
        <v>9067.5333920000012</v>
      </c>
      <c r="E7" s="84">
        <v>4737.5716460000003</v>
      </c>
      <c r="F7" s="84">
        <v>0</v>
      </c>
      <c r="G7" s="84">
        <v>0</v>
      </c>
      <c r="H7" s="84">
        <v>10193.825494000001</v>
      </c>
      <c r="I7" s="84">
        <v>6902.5513200000005</v>
      </c>
      <c r="J7" s="84">
        <v>3291.2741740000001</v>
      </c>
      <c r="K7" s="84">
        <v>0</v>
      </c>
      <c r="L7" s="84">
        <v>0</v>
      </c>
      <c r="M7" t="s">
        <v>160</v>
      </c>
    </row>
    <row r="8" spans="1:20" x14ac:dyDescent="0.25">
      <c r="A8" s="23">
        <v>5</v>
      </c>
      <c r="B8" s="85" t="s">
        <v>45</v>
      </c>
      <c r="C8" s="84">
        <v>11567.261</v>
      </c>
      <c r="D8" s="84">
        <v>11374.483</v>
      </c>
      <c r="E8" s="84">
        <v>192.77799999999999</v>
      </c>
      <c r="F8" s="84">
        <v>0</v>
      </c>
      <c r="G8" s="84">
        <v>0</v>
      </c>
      <c r="H8" s="84">
        <v>10426.066999999999</v>
      </c>
      <c r="I8" s="84">
        <v>10426.066999999999</v>
      </c>
      <c r="J8" s="84">
        <v>0</v>
      </c>
      <c r="K8" s="84">
        <v>0</v>
      </c>
      <c r="L8" s="84">
        <v>0</v>
      </c>
      <c r="M8">
        <v>5407973316</v>
      </c>
    </row>
    <row r="9" spans="1:20" x14ac:dyDescent="0.25">
      <c r="A9" s="23">
        <v>6</v>
      </c>
      <c r="B9" s="19" t="s">
        <v>188</v>
      </c>
      <c r="C9" s="84">
        <v>10094.664999999999</v>
      </c>
      <c r="D9" s="84">
        <v>10094.651</v>
      </c>
      <c r="E9" s="84">
        <v>1.4E-2</v>
      </c>
      <c r="F9" s="84">
        <v>0</v>
      </c>
      <c r="G9" s="84">
        <v>0</v>
      </c>
      <c r="H9" s="84">
        <v>7247.8589999999995</v>
      </c>
      <c r="I9" s="84">
        <v>7239.49</v>
      </c>
      <c r="J9" s="84">
        <v>8.3689999999999998</v>
      </c>
      <c r="K9" s="84">
        <v>0</v>
      </c>
      <c r="L9" s="84">
        <v>0</v>
      </c>
      <c r="M9" s="103">
        <v>7733812126</v>
      </c>
    </row>
    <row r="10" spans="1:20" x14ac:dyDescent="0.25">
      <c r="A10" s="23">
        <v>7</v>
      </c>
      <c r="B10" s="104" t="s">
        <v>69</v>
      </c>
      <c r="C10" s="84">
        <v>8173.5703699999995</v>
      </c>
      <c r="D10" s="84">
        <v>0</v>
      </c>
      <c r="E10" s="84">
        <v>5450.8684869999997</v>
      </c>
      <c r="F10" s="84">
        <v>2722.7018829999997</v>
      </c>
      <c r="G10" s="91">
        <v>0</v>
      </c>
      <c r="H10" s="84">
        <v>6165.1170000000002</v>
      </c>
      <c r="I10" s="91">
        <v>0</v>
      </c>
      <c r="J10" s="91">
        <v>3947.3330000000001</v>
      </c>
      <c r="K10" s="91">
        <v>2217.7840000000001</v>
      </c>
      <c r="L10" s="91">
        <v>0</v>
      </c>
      <c r="M10">
        <v>7716748537</v>
      </c>
    </row>
    <row r="11" spans="1:20" x14ac:dyDescent="0.25">
      <c r="A11" s="23">
        <v>8</v>
      </c>
      <c r="B11" s="23" t="s">
        <v>235</v>
      </c>
      <c r="C11" s="84">
        <v>7682.9542452985024</v>
      </c>
      <c r="D11" s="84">
        <v>1617.5755800000002</v>
      </c>
      <c r="E11" s="84">
        <v>6064.5656652985026</v>
      </c>
      <c r="F11" s="84">
        <v>0.81299999999999994</v>
      </c>
      <c r="G11" s="84">
        <v>0</v>
      </c>
      <c r="H11" s="84">
        <v>8737.606260999999</v>
      </c>
      <c r="I11" s="84">
        <v>2498.1293049999999</v>
      </c>
      <c r="J11" s="84">
        <v>6237.7626089999994</v>
      </c>
      <c r="K11" s="84">
        <v>1.7143470000000001</v>
      </c>
      <c r="L11" s="84">
        <v>0</v>
      </c>
      <c r="M11" t="s">
        <v>174</v>
      </c>
    </row>
    <row r="12" spans="1:20" x14ac:dyDescent="0.25">
      <c r="A12" s="23">
        <v>9</v>
      </c>
      <c r="B12" s="85" t="s">
        <v>59</v>
      </c>
      <c r="C12" s="84">
        <v>7458.7559999999994</v>
      </c>
      <c r="D12" s="84">
        <v>1971.81</v>
      </c>
      <c r="E12" s="84">
        <v>5486.9459999999999</v>
      </c>
      <c r="F12" s="84">
        <v>0</v>
      </c>
      <c r="G12" s="91">
        <v>0</v>
      </c>
      <c r="H12" s="84">
        <v>4160.8379999999997</v>
      </c>
      <c r="I12" s="84">
        <v>1617.3520000000001</v>
      </c>
      <c r="J12" s="84">
        <v>2543.4859999999999</v>
      </c>
      <c r="K12" s="84">
        <v>0</v>
      </c>
      <c r="L12" s="84">
        <v>0</v>
      </c>
      <c r="M12" t="s">
        <v>159</v>
      </c>
    </row>
    <row r="13" spans="1:20" x14ac:dyDescent="0.25">
      <c r="A13" s="23">
        <v>10</v>
      </c>
      <c r="B13" s="76" t="s">
        <v>190</v>
      </c>
      <c r="C13" s="84">
        <v>7260.8915548200002</v>
      </c>
      <c r="D13" s="84">
        <v>2770.7920090000002</v>
      </c>
      <c r="E13" s="84">
        <v>2886.4851290000001</v>
      </c>
      <c r="F13" s="84">
        <v>134.65095700000001</v>
      </c>
      <c r="G13" s="84">
        <v>1468.96345982</v>
      </c>
      <c r="H13" s="84">
        <v>3423.1002840000001</v>
      </c>
      <c r="I13" s="84">
        <v>830.79167200000006</v>
      </c>
      <c r="J13" s="84">
        <v>1805.9816739999999</v>
      </c>
      <c r="K13" s="84">
        <v>84.904938000000001</v>
      </c>
      <c r="L13" s="84">
        <v>701.42200000000003</v>
      </c>
      <c r="M13" t="s">
        <v>131</v>
      </c>
    </row>
    <row r="14" spans="1:20" x14ac:dyDescent="0.25">
      <c r="A14" s="23">
        <v>11</v>
      </c>
      <c r="B14" s="23" t="s">
        <v>230</v>
      </c>
      <c r="C14" s="84">
        <v>7017.4131240000006</v>
      </c>
      <c r="D14" s="84">
        <v>4806.0187990000004</v>
      </c>
      <c r="E14" s="84">
        <v>2211.3943250000002</v>
      </c>
      <c r="F14" s="84">
        <v>0</v>
      </c>
      <c r="G14" s="91">
        <v>0</v>
      </c>
      <c r="H14" s="84">
        <v>6297.2755909999996</v>
      </c>
      <c r="I14" s="84">
        <v>4192.1853000000001</v>
      </c>
      <c r="J14" s="84">
        <v>2105.090291</v>
      </c>
      <c r="K14" s="84">
        <v>0</v>
      </c>
      <c r="L14" s="84">
        <v>0</v>
      </c>
      <c r="M14" t="s">
        <v>173</v>
      </c>
    </row>
    <row r="15" spans="1:20" x14ac:dyDescent="0.25">
      <c r="A15" s="23">
        <v>12</v>
      </c>
      <c r="B15" s="104" t="s">
        <v>64</v>
      </c>
      <c r="C15" s="84">
        <v>3683.443495</v>
      </c>
      <c r="D15" s="84">
        <v>2773.7282149999996</v>
      </c>
      <c r="E15" s="84">
        <v>909.71528000000023</v>
      </c>
      <c r="F15" s="84">
        <v>0</v>
      </c>
      <c r="G15" s="84">
        <v>0</v>
      </c>
      <c r="H15" s="84">
        <v>2218.510996</v>
      </c>
      <c r="I15" s="91">
        <v>1698.7727259999999</v>
      </c>
      <c r="J15" s="91">
        <v>519.73827000000028</v>
      </c>
      <c r="K15" s="91">
        <v>0</v>
      </c>
      <c r="L15" s="91">
        <v>0</v>
      </c>
      <c r="M15">
        <v>5260271530</v>
      </c>
    </row>
    <row r="16" spans="1:20" x14ac:dyDescent="0.25">
      <c r="A16" s="23">
        <v>13</v>
      </c>
      <c r="B16" s="104" t="s">
        <v>171</v>
      </c>
      <c r="C16" s="84">
        <v>3612.7142750000003</v>
      </c>
      <c r="D16" s="84">
        <v>3295.0077200000001</v>
      </c>
      <c r="E16" s="84">
        <v>317.70655499999998</v>
      </c>
      <c r="F16" s="84">
        <v>0</v>
      </c>
      <c r="G16" s="91">
        <v>0</v>
      </c>
      <c r="H16" s="84">
        <v>2605.4405499999998</v>
      </c>
      <c r="I16" s="84">
        <v>2605.20055</v>
      </c>
      <c r="J16" s="84">
        <v>0.24</v>
      </c>
      <c r="K16" s="84">
        <v>0</v>
      </c>
      <c r="L16" s="84">
        <v>0</v>
      </c>
      <c r="M16" s="103" t="s">
        <v>172</v>
      </c>
    </row>
    <row r="17" spans="1:15" x14ac:dyDescent="0.25">
      <c r="A17" s="23">
        <v>14</v>
      </c>
      <c r="B17" s="23" t="s">
        <v>191</v>
      </c>
      <c r="C17" s="84">
        <v>3273.4870000000001</v>
      </c>
      <c r="D17" s="84">
        <v>512.78899999999999</v>
      </c>
      <c r="E17" s="84">
        <v>2760.6980000000003</v>
      </c>
      <c r="F17" s="84">
        <v>0</v>
      </c>
      <c r="G17" s="84">
        <v>0</v>
      </c>
      <c r="H17" s="84">
        <v>1731.6999999999998</v>
      </c>
      <c r="I17" s="84">
        <v>333.041</v>
      </c>
      <c r="J17" s="84">
        <v>1398.6589999999999</v>
      </c>
      <c r="K17" s="84">
        <v>0</v>
      </c>
      <c r="L17" s="84">
        <v>0</v>
      </c>
      <c r="M17" t="s">
        <v>134</v>
      </c>
    </row>
    <row r="18" spans="1:15" x14ac:dyDescent="0.25">
      <c r="A18" s="23">
        <v>15</v>
      </c>
      <c r="B18" s="85" t="s">
        <v>165</v>
      </c>
      <c r="C18" s="84">
        <v>3168.2894300000003</v>
      </c>
      <c r="D18" s="84">
        <v>3168.2894300000003</v>
      </c>
      <c r="E18" s="84">
        <v>0</v>
      </c>
      <c r="F18" s="84">
        <v>0</v>
      </c>
      <c r="G18" s="91">
        <v>0</v>
      </c>
      <c r="H18" s="84">
        <v>1720.0450000000001</v>
      </c>
      <c r="I18" s="91">
        <v>1720.0450000000001</v>
      </c>
      <c r="J18" s="91">
        <v>0</v>
      </c>
      <c r="K18" s="91">
        <v>0</v>
      </c>
      <c r="L18" s="91">
        <v>0</v>
      </c>
      <c r="M18">
        <v>5260355389</v>
      </c>
    </row>
    <row r="19" spans="1:15" x14ac:dyDescent="0.25">
      <c r="A19" s="23">
        <v>16</v>
      </c>
      <c r="B19" s="104" t="s">
        <v>51</v>
      </c>
      <c r="C19" s="84">
        <v>2368.8679999999999</v>
      </c>
      <c r="D19" s="84">
        <v>981.00400000000002</v>
      </c>
      <c r="E19" s="84">
        <v>1387.864</v>
      </c>
      <c r="F19" s="84">
        <v>0</v>
      </c>
      <c r="G19" s="91">
        <v>0</v>
      </c>
      <c r="H19" s="84">
        <v>1663.356</v>
      </c>
      <c r="I19" s="91">
        <v>1020.189</v>
      </c>
      <c r="J19" s="91">
        <v>643.16700000000003</v>
      </c>
      <c r="K19" s="91">
        <v>0</v>
      </c>
      <c r="L19" s="91">
        <v>0</v>
      </c>
      <c r="M19">
        <v>7704493556</v>
      </c>
    </row>
    <row r="20" spans="1:15" x14ac:dyDescent="0.25">
      <c r="A20" s="23">
        <v>17</v>
      </c>
      <c r="B20" s="104" t="s">
        <v>66</v>
      </c>
      <c r="C20" s="84">
        <v>1816.113562</v>
      </c>
      <c r="D20" s="84">
        <v>1151.65012</v>
      </c>
      <c r="E20" s="84">
        <v>664.46344199999999</v>
      </c>
      <c r="F20" s="84">
        <v>0</v>
      </c>
      <c r="G20" s="91">
        <v>0</v>
      </c>
      <c r="H20" s="84">
        <v>1544.3829390000001</v>
      </c>
      <c r="I20" s="91">
        <v>1088.585</v>
      </c>
      <c r="J20" s="91">
        <v>455.79793899999999</v>
      </c>
      <c r="K20" s="91">
        <v>0</v>
      </c>
      <c r="L20" s="91">
        <v>0</v>
      </c>
      <c r="M20">
        <v>4205219217</v>
      </c>
    </row>
    <row r="21" spans="1:15" x14ac:dyDescent="0.25">
      <c r="A21" s="23">
        <v>18</v>
      </c>
      <c r="B21" s="104" t="s">
        <v>56</v>
      </c>
      <c r="C21" s="84">
        <v>1758.8119999999999</v>
      </c>
      <c r="D21" s="84">
        <v>0</v>
      </c>
      <c r="E21" s="84">
        <v>1758.8119999999999</v>
      </c>
      <c r="F21" s="84">
        <v>0</v>
      </c>
      <c r="G21" s="91">
        <v>0</v>
      </c>
      <c r="H21" s="84">
        <v>1527.122758</v>
      </c>
      <c r="I21" s="91">
        <v>0</v>
      </c>
      <c r="J21" s="91">
        <v>1503.4227579999999</v>
      </c>
      <c r="K21" s="91">
        <v>0</v>
      </c>
      <c r="L21" s="91">
        <v>23.7</v>
      </c>
      <c r="M21">
        <v>7730634468</v>
      </c>
    </row>
    <row r="22" spans="1:15" x14ac:dyDescent="0.25">
      <c r="A22" s="23">
        <v>19</v>
      </c>
      <c r="B22" s="76" t="s">
        <v>213</v>
      </c>
      <c r="C22" s="84">
        <v>1045.5809999999999</v>
      </c>
      <c r="D22" s="84">
        <v>0</v>
      </c>
      <c r="E22" s="84">
        <v>0</v>
      </c>
      <c r="F22" s="84">
        <v>0</v>
      </c>
      <c r="G22" s="84">
        <v>1045.5809999999999</v>
      </c>
      <c r="H22" s="91">
        <v>1319.4079999999999</v>
      </c>
      <c r="I22" s="84">
        <v>0</v>
      </c>
      <c r="J22" s="84">
        <v>0</v>
      </c>
      <c r="K22" s="84">
        <v>0</v>
      </c>
      <c r="L22" s="84">
        <v>1319.4079999999999</v>
      </c>
      <c r="M22">
        <v>2310981029</v>
      </c>
    </row>
    <row r="23" spans="1:15" x14ac:dyDescent="0.25">
      <c r="A23" s="23">
        <v>20</v>
      </c>
      <c r="B23" s="22" t="s">
        <v>183</v>
      </c>
      <c r="C23" s="84">
        <v>904.76554075000001</v>
      </c>
      <c r="D23" s="84">
        <v>0</v>
      </c>
      <c r="E23" s="84">
        <v>7.819</v>
      </c>
      <c r="F23" s="84">
        <v>0</v>
      </c>
      <c r="G23" s="84">
        <v>896.94654075000005</v>
      </c>
      <c r="H23" s="84">
        <v>490.71127488999997</v>
      </c>
      <c r="I23" s="84">
        <v>0</v>
      </c>
      <c r="J23" s="84">
        <v>4.9509999999999996</v>
      </c>
      <c r="K23" s="84">
        <v>0</v>
      </c>
      <c r="L23" s="84">
        <v>485.76027488999995</v>
      </c>
      <c r="M23">
        <v>6316103050</v>
      </c>
    </row>
    <row r="24" spans="1:15" x14ac:dyDescent="0.25">
      <c r="A24" s="23">
        <v>21</v>
      </c>
      <c r="B24" s="23" t="s">
        <v>27</v>
      </c>
      <c r="C24" s="84">
        <v>870.30040099999997</v>
      </c>
      <c r="D24" s="84">
        <v>0</v>
      </c>
      <c r="E24" s="84">
        <v>0</v>
      </c>
      <c r="F24" s="84">
        <v>0</v>
      </c>
      <c r="G24" s="84">
        <v>870.30040099999997</v>
      </c>
      <c r="H24" s="91">
        <v>698.57897000000003</v>
      </c>
      <c r="I24" s="84">
        <v>0</v>
      </c>
      <c r="J24" s="84">
        <v>0</v>
      </c>
      <c r="K24" s="84">
        <v>0</v>
      </c>
      <c r="L24" s="90">
        <v>698.57897000000003</v>
      </c>
      <c r="M24">
        <v>6164072742</v>
      </c>
    </row>
    <row r="25" spans="1:15" x14ac:dyDescent="0.25">
      <c r="A25" s="23">
        <v>22</v>
      </c>
      <c r="B25" s="23" t="s">
        <v>30</v>
      </c>
      <c r="C25" s="84">
        <v>779.796694</v>
      </c>
      <c r="D25" s="84">
        <v>0</v>
      </c>
      <c r="E25" s="84">
        <v>0</v>
      </c>
      <c r="F25" s="84">
        <v>0</v>
      </c>
      <c r="G25" s="84">
        <v>779.796694</v>
      </c>
      <c r="H25" s="91">
        <v>509.47348399999998</v>
      </c>
      <c r="I25" s="84">
        <v>0</v>
      </c>
      <c r="J25" s="84">
        <v>0</v>
      </c>
      <c r="K25" s="84">
        <v>0</v>
      </c>
      <c r="L25" s="91">
        <v>509.47348399999998</v>
      </c>
      <c r="M25">
        <v>6671118019</v>
      </c>
    </row>
    <row r="26" spans="1:15" x14ac:dyDescent="0.25">
      <c r="A26" s="23">
        <v>23</v>
      </c>
      <c r="B26" s="23" t="s">
        <v>35</v>
      </c>
      <c r="C26" s="84">
        <v>776.81200000000001</v>
      </c>
      <c r="D26" s="84">
        <v>0</v>
      </c>
      <c r="E26" s="84">
        <v>0</v>
      </c>
      <c r="F26" s="84">
        <v>0</v>
      </c>
      <c r="G26" s="84">
        <v>776.81200000000001</v>
      </c>
      <c r="H26" s="91">
        <v>726.01199999999994</v>
      </c>
      <c r="I26" s="84">
        <v>0</v>
      </c>
      <c r="J26" s="84">
        <v>0</v>
      </c>
      <c r="K26" s="84">
        <v>0</v>
      </c>
      <c r="L26" s="84">
        <v>726.01199999999994</v>
      </c>
      <c r="M26">
        <v>1831045838</v>
      </c>
    </row>
    <row r="27" spans="1:15" x14ac:dyDescent="0.25">
      <c r="A27" s="23">
        <v>24</v>
      </c>
      <c r="B27" s="104" t="s">
        <v>228</v>
      </c>
      <c r="C27" s="84">
        <v>650.65116447000003</v>
      </c>
      <c r="D27" s="84">
        <v>0</v>
      </c>
      <c r="E27" s="84">
        <v>0</v>
      </c>
      <c r="F27" s="84">
        <v>0</v>
      </c>
      <c r="G27" s="91">
        <v>650.65116447000003</v>
      </c>
      <c r="H27" s="84">
        <v>538.16416688000015</v>
      </c>
      <c r="I27" s="91">
        <v>0</v>
      </c>
      <c r="J27" s="91">
        <v>0</v>
      </c>
      <c r="K27" s="91">
        <v>0</v>
      </c>
      <c r="L27" s="91">
        <v>538.16416688000015</v>
      </c>
      <c r="M27" t="s">
        <v>231</v>
      </c>
    </row>
    <row r="28" spans="1:15" x14ac:dyDescent="0.25">
      <c r="A28" s="23">
        <v>25</v>
      </c>
      <c r="B28" s="23" t="s">
        <v>214</v>
      </c>
      <c r="C28" s="84">
        <v>647.04600000000005</v>
      </c>
      <c r="D28" s="84">
        <v>0</v>
      </c>
      <c r="E28" s="84">
        <v>0</v>
      </c>
      <c r="F28" s="84">
        <v>0</v>
      </c>
      <c r="G28" s="84">
        <v>647.04600000000005</v>
      </c>
      <c r="H28" s="91">
        <v>704.89252099999999</v>
      </c>
      <c r="I28" s="84">
        <v>0</v>
      </c>
      <c r="J28" s="84">
        <v>0</v>
      </c>
      <c r="K28" s="84">
        <v>0</v>
      </c>
      <c r="L28" s="84">
        <v>704.89252099999999</v>
      </c>
      <c r="M28">
        <v>1655259599</v>
      </c>
    </row>
    <row r="29" spans="1:15" x14ac:dyDescent="0.25">
      <c r="A29" s="23">
        <v>26</v>
      </c>
      <c r="B29" s="23" t="s">
        <v>24</v>
      </c>
      <c r="C29" s="84">
        <v>628.14245800000003</v>
      </c>
      <c r="D29" s="84">
        <v>0</v>
      </c>
      <c r="E29" s="84">
        <v>0</v>
      </c>
      <c r="F29" s="84">
        <v>0</v>
      </c>
      <c r="G29" s="84">
        <v>628.14245800000003</v>
      </c>
      <c r="H29" s="91">
        <v>573.50529200000005</v>
      </c>
      <c r="I29" s="84">
        <v>0</v>
      </c>
      <c r="J29" s="84">
        <v>0</v>
      </c>
      <c r="K29" s="84">
        <v>0</v>
      </c>
      <c r="L29" s="84">
        <v>573.50529200000005</v>
      </c>
      <c r="M29">
        <v>5406570716</v>
      </c>
    </row>
    <row r="30" spans="1:15" x14ac:dyDescent="0.25">
      <c r="A30" s="23">
        <v>27</v>
      </c>
      <c r="B30" s="23" t="s">
        <v>38</v>
      </c>
      <c r="C30" s="84">
        <v>554.99</v>
      </c>
      <c r="D30" s="84">
        <v>0</v>
      </c>
      <c r="E30" s="84">
        <v>0</v>
      </c>
      <c r="F30" s="84">
        <v>0</v>
      </c>
      <c r="G30" s="84">
        <v>554.99</v>
      </c>
      <c r="H30" s="91">
        <v>481.87299999999999</v>
      </c>
      <c r="I30" s="84">
        <v>0</v>
      </c>
      <c r="J30" s="84">
        <v>0</v>
      </c>
      <c r="K30" s="84">
        <v>0</v>
      </c>
      <c r="L30" s="91">
        <v>481.87299999999999</v>
      </c>
      <c r="M30">
        <v>2130058291</v>
      </c>
      <c r="O30" s="81"/>
    </row>
    <row r="31" spans="1:15" x14ac:dyDescent="0.25">
      <c r="A31" s="23">
        <v>28</v>
      </c>
      <c r="B31" s="23" t="s">
        <v>181</v>
      </c>
      <c r="C31" s="84">
        <v>512.79999999999995</v>
      </c>
      <c r="D31" s="84">
        <v>385.18799999999999</v>
      </c>
      <c r="E31" s="84">
        <v>127.61199999999999</v>
      </c>
      <c r="F31" s="84">
        <v>0</v>
      </c>
      <c r="G31" s="84">
        <v>0</v>
      </c>
      <c r="H31" s="84">
        <v>616.69000000000005</v>
      </c>
      <c r="I31" s="84">
        <v>525.69500000000005</v>
      </c>
      <c r="J31" s="84">
        <v>90.995000000000005</v>
      </c>
      <c r="K31" s="84">
        <v>0</v>
      </c>
      <c r="L31" s="84">
        <v>0</v>
      </c>
      <c r="M31" t="s">
        <v>185</v>
      </c>
    </row>
    <row r="32" spans="1:15" x14ac:dyDescent="0.25">
      <c r="A32" s="23">
        <v>29</v>
      </c>
      <c r="B32" s="23" t="s">
        <v>216</v>
      </c>
      <c r="C32" s="84">
        <v>510.78100000000001</v>
      </c>
      <c r="D32" s="84">
        <v>0</v>
      </c>
      <c r="E32" s="84">
        <v>0</v>
      </c>
      <c r="F32" s="84">
        <v>0</v>
      </c>
      <c r="G32" s="91">
        <v>510.78100000000001</v>
      </c>
      <c r="H32" s="91">
        <v>556.32799999999997</v>
      </c>
      <c r="I32" s="84">
        <v>0</v>
      </c>
      <c r="J32" s="84">
        <v>0</v>
      </c>
      <c r="K32" s="84">
        <v>0</v>
      </c>
      <c r="L32" s="84">
        <v>556.32799999999997</v>
      </c>
      <c r="M32">
        <v>8601042850</v>
      </c>
    </row>
    <row r="33" spans="1:15" x14ac:dyDescent="0.25">
      <c r="A33" s="23">
        <v>30</v>
      </c>
      <c r="B33" s="23" t="s">
        <v>162</v>
      </c>
      <c r="C33" s="84">
        <v>466.96805999999998</v>
      </c>
      <c r="D33" s="84">
        <v>0</v>
      </c>
      <c r="E33" s="84">
        <v>0</v>
      </c>
      <c r="F33" s="84">
        <v>0</v>
      </c>
      <c r="G33" s="84">
        <v>466.96805999999998</v>
      </c>
      <c r="H33" s="91">
        <v>535.13131399999997</v>
      </c>
      <c r="I33" s="84">
        <v>0</v>
      </c>
      <c r="J33" s="84">
        <v>0</v>
      </c>
      <c r="K33" s="84">
        <v>0</v>
      </c>
      <c r="L33" s="91">
        <v>535.13131399999997</v>
      </c>
      <c r="M33">
        <v>2221171632</v>
      </c>
      <c r="O33" s="81"/>
    </row>
    <row r="34" spans="1:15" x14ac:dyDescent="0.25">
      <c r="A34" s="23">
        <v>31</v>
      </c>
      <c r="B34" s="23" t="s">
        <v>208</v>
      </c>
      <c r="C34" s="84">
        <v>456.97833000000003</v>
      </c>
      <c r="D34" s="84">
        <v>0</v>
      </c>
      <c r="E34" s="84">
        <v>0</v>
      </c>
      <c r="F34" s="84">
        <v>0</v>
      </c>
      <c r="G34" s="84">
        <v>456.97833000000003</v>
      </c>
      <c r="H34" s="91">
        <v>547.81003399999997</v>
      </c>
      <c r="I34" s="84">
        <v>0</v>
      </c>
      <c r="J34" s="84">
        <v>0</v>
      </c>
      <c r="K34" s="84">
        <v>0</v>
      </c>
      <c r="L34" s="91">
        <v>547.81003399999997</v>
      </c>
      <c r="M34">
        <v>5902198365</v>
      </c>
      <c r="O34" s="81"/>
    </row>
    <row r="35" spans="1:15" x14ac:dyDescent="0.25">
      <c r="A35" s="23">
        <v>32</v>
      </c>
      <c r="B35" s="83" t="s">
        <v>32</v>
      </c>
      <c r="C35" s="84">
        <v>422.381507</v>
      </c>
      <c r="D35" s="84">
        <v>0</v>
      </c>
      <c r="E35" s="84">
        <v>0</v>
      </c>
      <c r="F35" s="84">
        <v>0</v>
      </c>
      <c r="G35" s="84">
        <v>422.381507</v>
      </c>
      <c r="H35" s="90">
        <v>322.04201499999999</v>
      </c>
      <c r="I35" s="84">
        <v>0</v>
      </c>
      <c r="J35" s="84">
        <v>0</v>
      </c>
      <c r="K35" s="84">
        <v>0</v>
      </c>
      <c r="L35" s="84">
        <v>322.04201499999999</v>
      </c>
      <c r="M35">
        <v>2634091033</v>
      </c>
    </row>
    <row r="36" spans="1:15" x14ac:dyDescent="0.25">
      <c r="A36" s="23">
        <v>33</v>
      </c>
      <c r="B36" s="23" t="s">
        <v>211</v>
      </c>
      <c r="C36" s="84">
        <v>403.14499999999998</v>
      </c>
      <c r="D36" s="84">
        <v>0</v>
      </c>
      <c r="E36" s="84">
        <v>0</v>
      </c>
      <c r="F36" s="84">
        <v>0</v>
      </c>
      <c r="G36" s="84">
        <v>403.14499999999998</v>
      </c>
      <c r="H36" s="91">
        <v>383.02199999999999</v>
      </c>
      <c r="I36" s="84">
        <v>0</v>
      </c>
      <c r="J36" s="84">
        <v>0</v>
      </c>
      <c r="K36" s="84">
        <v>0</v>
      </c>
      <c r="L36" s="84">
        <v>383.02199999999999</v>
      </c>
      <c r="M36">
        <v>3801990027</v>
      </c>
    </row>
    <row r="37" spans="1:15" x14ac:dyDescent="0.25">
      <c r="A37" s="23">
        <v>34</v>
      </c>
      <c r="B37" s="23" t="s">
        <v>209</v>
      </c>
      <c r="C37" s="84">
        <v>400.09307000000001</v>
      </c>
      <c r="D37" s="84">
        <v>0</v>
      </c>
      <c r="E37" s="84">
        <v>0</v>
      </c>
      <c r="F37" s="84">
        <v>0</v>
      </c>
      <c r="G37" s="84">
        <v>400.09307000000001</v>
      </c>
      <c r="H37" s="91">
        <v>352.09931699999999</v>
      </c>
      <c r="I37" s="84">
        <v>0</v>
      </c>
      <c r="J37" s="84">
        <v>0</v>
      </c>
      <c r="K37" s="84">
        <v>0</v>
      </c>
      <c r="L37" s="84">
        <v>352.09931699999999</v>
      </c>
      <c r="M37">
        <v>5321059541</v>
      </c>
    </row>
    <row r="38" spans="1:15" x14ac:dyDescent="0.25">
      <c r="A38" s="23">
        <v>35</v>
      </c>
      <c r="B38" s="23" t="s">
        <v>154</v>
      </c>
      <c r="C38" s="84">
        <v>397.58600000000001</v>
      </c>
      <c r="D38" s="84">
        <v>0</v>
      </c>
      <c r="E38" s="84">
        <v>0</v>
      </c>
      <c r="F38" s="84">
        <v>0</v>
      </c>
      <c r="G38" s="84">
        <v>397.58600000000001</v>
      </c>
      <c r="H38" s="91">
        <v>313.10000000000002</v>
      </c>
      <c r="I38" s="84">
        <v>0</v>
      </c>
      <c r="J38" s="84">
        <v>0</v>
      </c>
      <c r="K38" s="84">
        <v>0</v>
      </c>
      <c r="L38" s="84">
        <v>313.10000000000002</v>
      </c>
      <c r="M38">
        <v>3666144160</v>
      </c>
    </row>
    <row r="39" spans="1:15" x14ac:dyDescent="0.25">
      <c r="A39" s="23">
        <v>36</v>
      </c>
      <c r="B39" s="23" t="s">
        <v>215</v>
      </c>
      <c r="C39" s="84">
        <v>386.80809000000005</v>
      </c>
      <c r="D39" s="84">
        <v>0</v>
      </c>
      <c r="E39" s="84">
        <v>0</v>
      </c>
      <c r="F39" s="84">
        <v>0</v>
      </c>
      <c r="G39" s="84">
        <v>386.80809000000005</v>
      </c>
      <c r="H39" s="91">
        <v>514.59356000000002</v>
      </c>
      <c r="I39" s="84">
        <v>0</v>
      </c>
      <c r="J39" s="84">
        <v>0</v>
      </c>
      <c r="K39" s="84">
        <v>0</v>
      </c>
      <c r="L39" s="84">
        <v>514.59356000000002</v>
      </c>
      <c r="M39">
        <v>6952000911</v>
      </c>
    </row>
    <row r="40" spans="1:15" x14ac:dyDescent="0.25">
      <c r="A40" s="23">
        <v>37</v>
      </c>
      <c r="B40" s="23" t="s">
        <v>153</v>
      </c>
      <c r="C40" s="84">
        <v>380.721</v>
      </c>
      <c r="D40" s="84">
        <v>0</v>
      </c>
      <c r="E40" s="84">
        <v>0</v>
      </c>
      <c r="F40" s="84">
        <v>0</v>
      </c>
      <c r="G40" s="84">
        <v>380.721</v>
      </c>
      <c r="H40" s="91">
        <v>485.72399999999999</v>
      </c>
      <c r="I40" s="84">
        <v>0</v>
      </c>
      <c r="J40" s="84">
        <v>0</v>
      </c>
      <c r="K40" s="84">
        <v>0</v>
      </c>
      <c r="L40" s="91">
        <v>485.72399999999999</v>
      </c>
      <c r="M40">
        <v>5038072003</v>
      </c>
    </row>
    <row r="41" spans="1:15" x14ac:dyDescent="0.25">
      <c r="A41" s="23">
        <v>38</v>
      </c>
      <c r="B41" s="76" t="s">
        <v>220</v>
      </c>
      <c r="C41" s="84">
        <v>330.67500000000001</v>
      </c>
      <c r="D41" s="84">
        <v>0</v>
      </c>
      <c r="E41" s="84">
        <v>0</v>
      </c>
      <c r="F41" s="84">
        <v>0</v>
      </c>
      <c r="G41" s="91">
        <v>330.67500000000001</v>
      </c>
      <c r="H41" s="91">
        <v>384.387</v>
      </c>
      <c r="I41" s="84">
        <v>0</v>
      </c>
      <c r="J41" s="84">
        <v>0</v>
      </c>
      <c r="K41" s="84">
        <v>0</v>
      </c>
      <c r="L41" s="84">
        <v>384.387</v>
      </c>
      <c r="M41">
        <v>3328999318</v>
      </c>
    </row>
    <row r="42" spans="1:15" x14ac:dyDescent="0.25">
      <c r="A42" s="23">
        <v>39</v>
      </c>
      <c r="B42" s="23" t="s">
        <v>22</v>
      </c>
      <c r="C42" s="84">
        <v>327.70986199999999</v>
      </c>
      <c r="D42" s="84">
        <v>0</v>
      </c>
      <c r="E42" s="84">
        <v>0</v>
      </c>
      <c r="F42" s="84">
        <v>0</v>
      </c>
      <c r="G42" s="84">
        <v>327.70986199999999</v>
      </c>
      <c r="H42" s="91">
        <v>346.65198900000001</v>
      </c>
      <c r="I42" s="84">
        <v>0</v>
      </c>
      <c r="J42" s="84">
        <v>0</v>
      </c>
      <c r="K42" s="84">
        <v>0</v>
      </c>
      <c r="L42" s="91">
        <v>346.65198900000001</v>
      </c>
      <c r="M42" t="s">
        <v>135</v>
      </c>
    </row>
    <row r="43" spans="1:15" x14ac:dyDescent="0.25">
      <c r="A43" s="23">
        <v>40</v>
      </c>
      <c r="B43" s="23" t="s">
        <v>207</v>
      </c>
      <c r="C43" s="84">
        <v>322.15300000000002</v>
      </c>
      <c r="D43" s="84">
        <v>0</v>
      </c>
      <c r="E43" s="84">
        <v>0</v>
      </c>
      <c r="F43" s="84">
        <v>0</v>
      </c>
      <c r="G43" s="84">
        <v>322.15300000000002</v>
      </c>
      <c r="H43" s="91">
        <v>353.483</v>
      </c>
      <c r="I43" s="84">
        <v>0</v>
      </c>
      <c r="J43" s="84">
        <v>0</v>
      </c>
      <c r="K43" s="84">
        <v>0</v>
      </c>
      <c r="L43" s="91">
        <v>353.483</v>
      </c>
      <c r="M43">
        <v>4824047100</v>
      </c>
      <c r="O43" s="81"/>
    </row>
    <row r="44" spans="1:15" x14ac:dyDescent="0.25">
      <c r="A44" s="23">
        <v>41</v>
      </c>
      <c r="B44" s="23" t="s">
        <v>221</v>
      </c>
      <c r="C44" s="84">
        <v>302.22729200000003</v>
      </c>
      <c r="D44" s="84">
        <v>0</v>
      </c>
      <c r="E44" s="84">
        <v>0</v>
      </c>
      <c r="F44" s="84">
        <v>0</v>
      </c>
      <c r="G44" s="84">
        <v>302.22729200000003</v>
      </c>
      <c r="H44" s="91">
        <v>221.84081899999998</v>
      </c>
      <c r="I44" s="84">
        <v>0</v>
      </c>
      <c r="J44" s="84">
        <v>0</v>
      </c>
      <c r="K44" s="84">
        <v>0</v>
      </c>
      <c r="L44" s="91">
        <v>221.84081899999998</v>
      </c>
      <c r="M44">
        <v>7325096925</v>
      </c>
    </row>
    <row r="45" spans="1:15" x14ac:dyDescent="0.25">
      <c r="A45" s="23">
        <v>42</v>
      </c>
      <c r="B45" s="23" t="s">
        <v>10</v>
      </c>
      <c r="C45" s="84">
        <v>284.60000000000002</v>
      </c>
      <c r="D45" s="84">
        <v>0</v>
      </c>
      <c r="E45" s="84">
        <v>0</v>
      </c>
      <c r="F45" s="84">
        <v>0</v>
      </c>
      <c r="G45" s="84">
        <v>284.60000000000002</v>
      </c>
      <c r="H45" s="91">
        <v>250.18799999999999</v>
      </c>
      <c r="I45" s="84">
        <v>0</v>
      </c>
      <c r="J45" s="84">
        <v>0</v>
      </c>
      <c r="K45" s="84">
        <v>0</v>
      </c>
      <c r="L45" s="87">
        <v>250.18799999999999</v>
      </c>
      <c r="M45">
        <v>3525251257</v>
      </c>
    </row>
    <row r="46" spans="1:15" x14ac:dyDescent="0.25">
      <c r="A46" s="23">
        <v>43</v>
      </c>
      <c r="B46" s="23" t="s">
        <v>163</v>
      </c>
      <c r="C46" s="84">
        <v>284.31937699999997</v>
      </c>
      <c r="D46" s="84">
        <v>0</v>
      </c>
      <c r="E46" s="84">
        <v>0</v>
      </c>
      <c r="F46" s="84">
        <v>0</v>
      </c>
      <c r="G46" s="84">
        <v>284.31937699999997</v>
      </c>
      <c r="H46" s="91">
        <v>225.738223</v>
      </c>
      <c r="I46" s="84">
        <v>0</v>
      </c>
      <c r="J46" s="84">
        <v>0</v>
      </c>
      <c r="K46" s="84">
        <v>0</v>
      </c>
      <c r="L46" s="84">
        <v>225.738223</v>
      </c>
      <c r="M46">
        <v>7204137581</v>
      </c>
    </row>
    <row r="47" spans="1:15" x14ac:dyDescent="0.25">
      <c r="A47" s="23">
        <v>44</v>
      </c>
      <c r="B47" s="19" t="s">
        <v>206</v>
      </c>
      <c r="C47" s="84">
        <v>272.89879999999999</v>
      </c>
      <c r="D47" s="84">
        <v>0</v>
      </c>
      <c r="E47" s="84">
        <v>0</v>
      </c>
      <c r="F47" s="84">
        <v>0</v>
      </c>
      <c r="G47" s="84">
        <v>272.89879999999999</v>
      </c>
      <c r="H47" s="91">
        <v>218.02227999999999</v>
      </c>
      <c r="I47" s="84">
        <v>0</v>
      </c>
      <c r="J47" s="84">
        <v>0</v>
      </c>
      <c r="K47" s="84">
        <v>0</v>
      </c>
      <c r="L47" s="91">
        <v>218.02227999999999</v>
      </c>
      <c r="M47">
        <v>275066729</v>
      </c>
      <c r="O47" s="81"/>
    </row>
    <row r="48" spans="1:15" x14ac:dyDescent="0.25">
      <c r="A48" s="23">
        <v>45</v>
      </c>
      <c r="B48" s="23" t="s">
        <v>7</v>
      </c>
      <c r="C48" s="84">
        <v>253.61</v>
      </c>
      <c r="D48" s="84">
        <v>0</v>
      </c>
      <c r="E48" s="84">
        <v>0</v>
      </c>
      <c r="F48" s="84">
        <v>0</v>
      </c>
      <c r="G48" s="84">
        <v>253.61</v>
      </c>
      <c r="H48" s="91">
        <v>239.29</v>
      </c>
      <c r="I48" s="84">
        <v>0</v>
      </c>
      <c r="J48" s="84">
        <v>0</v>
      </c>
      <c r="K48" s="84">
        <v>0</v>
      </c>
      <c r="L48" s="91">
        <v>239.29</v>
      </c>
      <c r="M48">
        <v>2901204067</v>
      </c>
      <c r="O48" s="81"/>
    </row>
    <row r="49" spans="1:15" x14ac:dyDescent="0.25">
      <c r="A49" s="23">
        <v>46</v>
      </c>
      <c r="B49" s="23" t="s">
        <v>8</v>
      </c>
      <c r="C49" s="84">
        <v>253.154</v>
      </c>
      <c r="D49" s="84">
        <v>0</v>
      </c>
      <c r="E49" s="84">
        <v>0</v>
      </c>
      <c r="F49" s="84">
        <v>0</v>
      </c>
      <c r="G49" s="84">
        <v>253.154</v>
      </c>
      <c r="H49" s="91">
        <v>248.566</v>
      </c>
      <c r="I49" s="84">
        <v>0</v>
      </c>
      <c r="J49" s="84">
        <v>0</v>
      </c>
      <c r="K49" s="84">
        <v>0</v>
      </c>
      <c r="L49" s="91">
        <v>248.566</v>
      </c>
      <c r="M49">
        <v>3015028318</v>
      </c>
      <c r="O49" s="81"/>
    </row>
    <row r="50" spans="1:15" x14ac:dyDescent="0.25">
      <c r="A50" s="23">
        <v>47</v>
      </c>
      <c r="B50" s="23" t="s">
        <v>210</v>
      </c>
      <c r="C50" s="84">
        <v>252.75800000000001</v>
      </c>
      <c r="D50" s="84">
        <v>0</v>
      </c>
      <c r="E50" s="84">
        <v>0</v>
      </c>
      <c r="F50" s="84">
        <v>0</v>
      </c>
      <c r="G50" s="84">
        <v>252.75800000000001</v>
      </c>
      <c r="H50" s="91">
        <v>185.26400000000001</v>
      </c>
      <c r="I50" s="84">
        <v>0</v>
      </c>
      <c r="J50" s="84">
        <v>0</v>
      </c>
      <c r="K50" s="84">
        <v>0</v>
      </c>
      <c r="L50" s="91">
        <v>185.26400000000001</v>
      </c>
      <c r="M50">
        <v>5835073174</v>
      </c>
    </row>
    <row r="51" spans="1:15" x14ac:dyDescent="0.25">
      <c r="A51" s="23">
        <v>48</v>
      </c>
      <c r="B51" s="102" t="s">
        <v>44</v>
      </c>
      <c r="C51" s="84">
        <v>209.874</v>
      </c>
      <c r="D51" s="84">
        <v>0</v>
      </c>
      <c r="E51" s="84">
        <v>0</v>
      </c>
      <c r="F51" s="84">
        <v>0</v>
      </c>
      <c r="G51" s="84">
        <v>209.874</v>
      </c>
      <c r="H51" s="84">
        <v>138.97999999999999</v>
      </c>
      <c r="I51" s="84">
        <v>0</v>
      </c>
      <c r="J51" s="84">
        <v>0</v>
      </c>
      <c r="K51" s="84">
        <v>0</v>
      </c>
      <c r="L51" s="84">
        <v>138.97999999999999</v>
      </c>
      <c r="M51">
        <v>7704472891</v>
      </c>
    </row>
    <row r="52" spans="1:15" x14ac:dyDescent="0.25">
      <c r="A52" s="23">
        <v>49</v>
      </c>
      <c r="B52" s="23" t="s">
        <v>155</v>
      </c>
      <c r="C52" s="84">
        <v>202.733856</v>
      </c>
      <c r="D52" s="84">
        <v>0</v>
      </c>
      <c r="E52" s="84">
        <v>0</v>
      </c>
      <c r="F52" s="84">
        <v>0</v>
      </c>
      <c r="G52" s="84">
        <v>202.733856</v>
      </c>
      <c r="H52" s="91">
        <v>199.14872299999999</v>
      </c>
      <c r="I52" s="84">
        <v>0</v>
      </c>
      <c r="J52" s="84">
        <v>0</v>
      </c>
      <c r="K52" s="84">
        <v>0</v>
      </c>
      <c r="L52" s="91">
        <v>199.14872299999999</v>
      </c>
      <c r="M52">
        <v>3728015495</v>
      </c>
      <c r="O52" s="81"/>
    </row>
    <row r="53" spans="1:15" x14ac:dyDescent="0.25">
      <c r="A53" s="23">
        <v>50</v>
      </c>
      <c r="B53" s="23" t="s">
        <v>156</v>
      </c>
      <c r="C53" s="84">
        <v>200.6</v>
      </c>
      <c r="D53" s="84">
        <v>0</v>
      </c>
      <c r="E53" s="84">
        <v>0</v>
      </c>
      <c r="F53" s="84">
        <v>0</v>
      </c>
      <c r="G53" s="84">
        <v>200.6</v>
      </c>
      <c r="H53" s="91">
        <v>205.03125</v>
      </c>
      <c r="I53" s="84">
        <v>0</v>
      </c>
      <c r="J53" s="84">
        <v>0</v>
      </c>
      <c r="K53" s="84">
        <v>0</v>
      </c>
      <c r="L53" s="84">
        <v>205.03125</v>
      </c>
      <c r="M53">
        <v>6450939546</v>
      </c>
    </row>
    <row r="54" spans="1:15" x14ac:dyDescent="0.25">
      <c r="A54" s="23">
        <v>51</v>
      </c>
      <c r="B54" s="23" t="s">
        <v>219</v>
      </c>
      <c r="C54" s="84">
        <v>199.25976699999998</v>
      </c>
      <c r="D54" s="84">
        <v>0</v>
      </c>
      <c r="E54" s="84">
        <v>0</v>
      </c>
      <c r="F54" s="84">
        <v>0</v>
      </c>
      <c r="G54" s="84">
        <v>199.25976699999998</v>
      </c>
      <c r="H54" s="91">
        <v>149.71951000000001</v>
      </c>
      <c r="I54" s="84">
        <v>0</v>
      </c>
      <c r="J54" s="84">
        <v>0</v>
      </c>
      <c r="K54" s="84">
        <v>0</v>
      </c>
      <c r="L54" s="84">
        <v>149.71951000000001</v>
      </c>
      <c r="M54">
        <v>7604192192</v>
      </c>
    </row>
    <row r="55" spans="1:15" x14ac:dyDescent="0.25">
      <c r="A55" s="23">
        <v>52</v>
      </c>
      <c r="B55" s="23" t="s">
        <v>164</v>
      </c>
      <c r="C55" s="84">
        <v>157.97171900000001</v>
      </c>
      <c r="D55" s="84">
        <v>0</v>
      </c>
      <c r="E55" s="84">
        <v>0</v>
      </c>
      <c r="F55" s="84">
        <v>0</v>
      </c>
      <c r="G55" s="84">
        <v>157.97171900000001</v>
      </c>
      <c r="H55" s="91">
        <v>214.10278700000001</v>
      </c>
      <c r="I55" s="84">
        <v>0</v>
      </c>
      <c r="J55" s="84">
        <v>0</v>
      </c>
      <c r="K55" s="84">
        <v>0</v>
      </c>
      <c r="L55" s="84">
        <v>214.10278700000001</v>
      </c>
      <c r="M55">
        <v>2801249882</v>
      </c>
    </row>
    <row r="56" spans="1:15" x14ac:dyDescent="0.25">
      <c r="A56" s="23">
        <v>53</v>
      </c>
      <c r="B56" s="23" t="s">
        <v>92</v>
      </c>
      <c r="C56" s="84">
        <v>138.28</v>
      </c>
      <c r="D56" s="84">
        <v>0</v>
      </c>
      <c r="E56" s="84">
        <v>0</v>
      </c>
      <c r="F56" s="84">
        <v>0</v>
      </c>
      <c r="G56" s="84">
        <v>138.28</v>
      </c>
      <c r="H56" s="91">
        <v>124.35</v>
      </c>
      <c r="I56" s="84">
        <v>0</v>
      </c>
      <c r="J56" s="84">
        <v>0</v>
      </c>
      <c r="K56" s="84">
        <v>0</v>
      </c>
      <c r="L56" s="91">
        <v>124.35</v>
      </c>
      <c r="M56">
        <v>571035216</v>
      </c>
      <c r="O56" s="81"/>
    </row>
    <row r="57" spans="1:15" x14ac:dyDescent="0.25">
      <c r="A57" s="23">
        <v>54</v>
      </c>
      <c r="B57" s="85" t="s">
        <v>182</v>
      </c>
      <c r="C57" s="84">
        <v>76.228999999999999</v>
      </c>
      <c r="D57" s="84">
        <v>60.228999999999999</v>
      </c>
      <c r="E57" s="84">
        <v>16</v>
      </c>
      <c r="F57" s="84">
        <v>0</v>
      </c>
      <c r="G57" s="91">
        <v>0</v>
      </c>
      <c r="H57" s="84">
        <v>88.449000000000012</v>
      </c>
      <c r="I57" s="84">
        <v>87.391000000000005</v>
      </c>
      <c r="J57" s="84">
        <v>1.0580000000000001</v>
      </c>
      <c r="K57" s="84">
        <v>0</v>
      </c>
      <c r="L57" s="84">
        <v>0</v>
      </c>
      <c r="M57">
        <v>2465260220</v>
      </c>
    </row>
    <row r="58" spans="1:15" x14ac:dyDescent="0.25">
      <c r="A58" s="23">
        <v>55</v>
      </c>
      <c r="B58" s="23" t="s">
        <v>40</v>
      </c>
      <c r="C58" s="84">
        <v>24.65</v>
      </c>
      <c r="D58" s="84">
        <v>0</v>
      </c>
      <c r="E58" s="84">
        <v>0</v>
      </c>
      <c r="F58" s="84">
        <v>0</v>
      </c>
      <c r="G58" s="84">
        <v>24.65</v>
      </c>
      <c r="H58" s="91">
        <v>47.22</v>
      </c>
      <c r="I58" s="84">
        <v>0</v>
      </c>
      <c r="J58" s="84">
        <v>0</v>
      </c>
      <c r="K58" s="84">
        <v>0</v>
      </c>
      <c r="L58" s="84">
        <v>47.22</v>
      </c>
      <c r="M58">
        <v>1435296482</v>
      </c>
    </row>
    <row r="59" spans="1:15" x14ac:dyDescent="0.25">
      <c r="A59" s="23">
        <v>56</v>
      </c>
      <c r="B59" s="19" t="s">
        <v>212</v>
      </c>
      <c r="C59" s="84">
        <v>23</v>
      </c>
      <c r="D59" s="84">
        <v>0</v>
      </c>
      <c r="E59" s="84">
        <v>0</v>
      </c>
      <c r="F59" s="84">
        <v>0</v>
      </c>
      <c r="G59" s="84">
        <v>23</v>
      </c>
      <c r="H59" s="91">
        <v>19.350000000000001</v>
      </c>
      <c r="I59" s="84">
        <v>0</v>
      </c>
      <c r="J59" s="84">
        <v>0</v>
      </c>
      <c r="K59" s="84">
        <v>0</v>
      </c>
      <c r="L59" s="87">
        <v>19.350000000000001</v>
      </c>
      <c r="M59">
        <v>2902068561</v>
      </c>
    </row>
    <row r="60" spans="1:15" x14ac:dyDescent="0.25">
      <c r="B60" s="88" t="s">
        <v>189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</row>
    <row r="61" spans="1:15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</row>
  </sheetData>
  <autoFilter ref="A3:T3" xr:uid="{C6C02841-FDBD-4458-B0D7-49BFF5920BF1}">
    <sortState xmlns:xlrd2="http://schemas.microsoft.com/office/spreadsheetml/2017/richdata2" ref="A5:T60">
      <sortCondition descending="1" ref="C3"/>
    </sortState>
  </autoFilter>
  <mergeCells count="4">
    <mergeCell ref="A2:A3"/>
    <mergeCell ref="B2:B3"/>
    <mergeCell ref="C2:G2"/>
    <mergeCell ref="H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F5AB-24F2-4A40-A1F8-5C7C96752B6C}">
  <sheetPr codeName="Лист6"/>
  <dimension ref="A1:M32"/>
  <sheetViews>
    <sheetView workbookViewId="0">
      <selection activeCell="C4" sqref="C4"/>
    </sheetView>
  </sheetViews>
  <sheetFormatPr defaultRowHeight="15" x14ac:dyDescent="0.25"/>
  <cols>
    <col min="2" max="2" width="54" customWidth="1"/>
  </cols>
  <sheetData>
    <row r="1" spans="1:13" x14ac:dyDescent="0.25">
      <c r="A1" t="s">
        <v>76</v>
      </c>
    </row>
    <row r="2" spans="1:13" x14ac:dyDescent="0.25">
      <c r="A2" s="118" t="s">
        <v>2</v>
      </c>
      <c r="B2" s="118" t="s">
        <v>0</v>
      </c>
      <c r="C2" s="120" t="s">
        <v>85</v>
      </c>
      <c r="D2" s="121"/>
      <c r="E2" s="122"/>
      <c r="F2" s="120" t="s">
        <v>77</v>
      </c>
      <c r="G2" s="121"/>
      <c r="H2" s="122"/>
      <c r="I2" s="118" t="s">
        <v>78</v>
      </c>
      <c r="J2" s="118" t="s">
        <v>79</v>
      </c>
      <c r="K2" s="15"/>
    </row>
    <row r="3" spans="1:13" ht="56.25" x14ac:dyDescent="0.25">
      <c r="A3" s="119"/>
      <c r="B3" s="119"/>
      <c r="C3" s="16" t="s">
        <v>80</v>
      </c>
      <c r="D3" s="1" t="s">
        <v>81</v>
      </c>
      <c r="E3" s="1" t="s">
        <v>82</v>
      </c>
      <c r="F3" s="17" t="s">
        <v>80</v>
      </c>
      <c r="G3" s="1" t="s">
        <v>81</v>
      </c>
      <c r="H3" s="1" t="s">
        <v>82</v>
      </c>
      <c r="I3" s="119"/>
      <c r="J3" s="119"/>
      <c r="K3" s="15"/>
    </row>
    <row r="4" spans="1:13" x14ac:dyDescent="0.25">
      <c r="A4" s="18"/>
      <c r="B4" s="19" t="s">
        <v>42</v>
      </c>
      <c r="C4" s="20">
        <v>2425.0859999999998</v>
      </c>
      <c r="D4" s="20">
        <v>1025.5429999999999</v>
      </c>
      <c r="E4" s="20">
        <v>750.61199999999997</v>
      </c>
      <c r="F4" s="20">
        <v>1702.7660000000001</v>
      </c>
      <c r="G4" s="20">
        <v>865.14099999999996</v>
      </c>
      <c r="H4" s="20">
        <v>631.47900000000004</v>
      </c>
      <c r="I4" s="20">
        <f>C4/F4-1</f>
        <v>0.42420391292755411</v>
      </c>
      <c r="J4" s="20"/>
      <c r="K4" s="21"/>
      <c r="M4" s="21"/>
    </row>
    <row r="5" spans="1:13" x14ac:dyDescent="0.25">
      <c r="A5" s="18"/>
      <c r="B5" s="22" t="s">
        <v>43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/>
      <c r="J5" s="20"/>
      <c r="K5" s="21"/>
    </row>
    <row r="6" spans="1:13" x14ac:dyDescent="0.25">
      <c r="A6" s="18"/>
      <c r="B6" s="23" t="s">
        <v>44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/>
      <c r="J6" s="20"/>
      <c r="K6" s="21"/>
    </row>
    <row r="7" spans="1:13" x14ac:dyDescent="0.25">
      <c r="A7" s="18"/>
      <c r="B7" s="23" t="s">
        <v>45</v>
      </c>
      <c r="C7" s="20">
        <v>2368.723</v>
      </c>
      <c r="D7" s="20">
        <v>2245.614</v>
      </c>
      <c r="E7" s="20">
        <v>1757.7539999999999</v>
      </c>
      <c r="F7" s="20">
        <v>783.08600000000001</v>
      </c>
      <c r="G7" s="20">
        <v>682.17100000000005</v>
      </c>
      <c r="H7" s="20">
        <v>493.84100000000001</v>
      </c>
      <c r="I7" s="20"/>
      <c r="J7" s="20"/>
      <c r="K7" s="21"/>
    </row>
    <row r="8" spans="1:13" x14ac:dyDescent="0.25">
      <c r="A8" s="18"/>
      <c r="B8" s="23" t="s">
        <v>46</v>
      </c>
      <c r="C8" s="20">
        <v>35.959000000000003</v>
      </c>
      <c r="D8" s="20">
        <v>0.38100000000000001</v>
      </c>
      <c r="E8" s="20">
        <v>0.38100000000000001</v>
      </c>
      <c r="F8" s="20">
        <v>41.945</v>
      </c>
      <c r="G8" s="20">
        <v>5.8680000000000003</v>
      </c>
      <c r="H8" s="20">
        <v>2.673</v>
      </c>
      <c r="I8" s="20"/>
      <c r="J8" s="20"/>
      <c r="K8" s="21"/>
    </row>
    <row r="9" spans="1:13" x14ac:dyDescent="0.25">
      <c r="A9" s="18"/>
      <c r="B9" s="19" t="s">
        <v>47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/>
      <c r="J9" s="20"/>
      <c r="K9" s="21"/>
      <c r="L9" s="15"/>
    </row>
    <row r="10" spans="1:13" x14ac:dyDescent="0.25">
      <c r="A10" s="18"/>
      <c r="B10" s="23" t="s">
        <v>48</v>
      </c>
      <c r="C10" s="20">
        <v>1654.4159999999999</v>
      </c>
      <c r="D10" s="20">
        <v>0</v>
      </c>
      <c r="E10" s="20">
        <v>0</v>
      </c>
      <c r="F10" s="20">
        <v>1536.768</v>
      </c>
      <c r="G10" s="20">
        <v>747</v>
      </c>
      <c r="H10" s="20">
        <v>0</v>
      </c>
      <c r="I10" s="20"/>
      <c r="J10" s="20"/>
      <c r="K10" s="21"/>
    </row>
    <row r="11" spans="1:13" x14ac:dyDescent="0.25">
      <c r="A11" s="18"/>
      <c r="B11" s="22" t="s">
        <v>49</v>
      </c>
      <c r="C11" s="20">
        <v>2977.5680000000002</v>
      </c>
      <c r="D11" s="20">
        <v>2021.2940000000001</v>
      </c>
      <c r="E11" s="20">
        <v>1631.9179999999999</v>
      </c>
      <c r="F11" s="20">
        <v>2288.8560000000002</v>
      </c>
      <c r="G11" s="20">
        <v>1512.558</v>
      </c>
      <c r="H11" s="20">
        <v>1065.2239999999999</v>
      </c>
      <c r="I11" s="20"/>
      <c r="J11" s="20"/>
      <c r="K11" s="21"/>
    </row>
    <row r="12" spans="1:13" x14ac:dyDescent="0.25">
      <c r="A12" s="18"/>
      <c r="B12" s="22" t="s">
        <v>50</v>
      </c>
      <c r="C12" s="20">
        <v>74.433000000000007</v>
      </c>
      <c r="D12" s="20">
        <v>22.65</v>
      </c>
      <c r="E12" s="20">
        <v>17.949000000000002</v>
      </c>
      <c r="F12" s="20">
        <v>63.716000000000001</v>
      </c>
      <c r="G12" s="20">
        <v>18.091000000000001</v>
      </c>
      <c r="H12" s="20">
        <v>13.846</v>
      </c>
      <c r="I12" s="20"/>
      <c r="J12" s="20"/>
      <c r="K12" s="21"/>
      <c r="L12" s="15"/>
    </row>
    <row r="13" spans="1:13" x14ac:dyDescent="0.25">
      <c r="A13" s="18"/>
      <c r="B13" s="23" t="s">
        <v>51</v>
      </c>
      <c r="C13" s="20">
        <v>436.762</v>
      </c>
      <c r="D13" s="20">
        <v>310.66399999999999</v>
      </c>
      <c r="E13" s="20">
        <v>216.55699999999999</v>
      </c>
      <c r="F13" s="20">
        <v>178.364</v>
      </c>
      <c r="G13" s="20">
        <v>125.441</v>
      </c>
      <c r="H13" s="20">
        <v>78.647000000000006</v>
      </c>
      <c r="I13" s="20"/>
      <c r="J13" s="20"/>
      <c r="K13" s="21"/>
      <c r="L13" s="15"/>
    </row>
    <row r="14" spans="1:13" x14ac:dyDescent="0.25">
      <c r="A14" s="18"/>
      <c r="B14" s="24" t="s">
        <v>52</v>
      </c>
      <c r="C14" s="20">
        <v>133.37200000000001</v>
      </c>
      <c r="D14" s="20">
        <v>133.37200000000001</v>
      </c>
      <c r="E14" s="20">
        <v>106.03</v>
      </c>
      <c r="F14" s="20">
        <v>80.004999999999995</v>
      </c>
      <c r="G14" s="20">
        <v>80.004999999999995</v>
      </c>
      <c r="H14" s="20">
        <v>59.597999999999999</v>
      </c>
      <c r="I14" s="20"/>
      <c r="J14" s="20"/>
      <c r="K14" s="21"/>
      <c r="L14" s="15"/>
    </row>
    <row r="15" spans="1:13" x14ac:dyDescent="0.25">
      <c r="A15" s="18"/>
      <c r="B15" s="19" t="s">
        <v>53</v>
      </c>
      <c r="C15" s="20">
        <v>494.4856381099961</v>
      </c>
      <c r="D15" s="20">
        <v>43.453321590000009</v>
      </c>
      <c r="E15" s="20">
        <v>35.4053787</v>
      </c>
      <c r="F15" s="20">
        <v>462.16399999999999</v>
      </c>
      <c r="G15" s="20">
        <v>4.0369999999999999</v>
      </c>
      <c r="H15" s="20">
        <v>2.7949999999999999</v>
      </c>
      <c r="I15" s="20"/>
      <c r="J15" s="20"/>
      <c r="K15" s="21"/>
    </row>
    <row r="16" spans="1:13" x14ac:dyDescent="0.25">
      <c r="A16" s="18"/>
      <c r="B16" s="23" t="s">
        <v>54</v>
      </c>
      <c r="C16" s="20">
        <v>9870.1756769999993</v>
      </c>
      <c r="D16" s="20">
        <v>2738.6257819999996</v>
      </c>
      <c r="E16" s="20">
        <v>2138.4216000000001</v>
      </c>
      <c r="F16" s="20">
        <v>6236.97</v>
      </c>
      <c r="G16" s="20">
        <v>1772.568</v>
      </c>
      <c r="H16" s="20">
        <v>1279.982</v>
      </c>
      <c r="I16" s="20"/>
      <c r="J16" s="20"/>
      <c r="K16" s="25"/>
    </row>
    <row r="17" spans="1:13" x14ac:dyDescent="0.25">
      <c r="A17" s="18"/>
      <c r="B17" s="22" t="s">
        <v>55</v>
      </c>
      <c r="C17" s="20">
        <v>1025.796</v>
      </c>
      <c r="D17" s="20">
        <v>463.30900000000003</v>
      </c>
      <c r="E17" s="20">
        <v>353.67500000000001</v>
      </c>
      <c r="F17" s="20">
        <v>594.11300000000006</v>
      </c>
      <c r="G17" s="20">
        <v>186.458</v>
      </c>
      <c r="H17" s="20">
        <v>132.91</v>
      </c>
      <c r="I17" s="20"/>
      <c r="J17" s="20"/>
      <c r="K17" s="21"/>
      <c r="L17" s="15"/>
      <c r="M17" s="21"/>
    </row>
    <row r="18" spans="1:13" x14ac:dyDescent="0.25">
      <c r="A18" s="18"/>
      <c r="B18" s="19" t="s">
        <v>56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/>
      <c r="J18" s="20"/>
      <c r="K18" s="25"/>
      <c r="L18" s="15"/>
      <c r="M18" s="21"/>
    </row>
    <row r="19" spans="1:13" x14ac:dyDescent="0.25">
      <c r="A19" s="18"/>
      <c r="B19" s="23" t="s">
        <v>57</v>
      </c>
      <c r="C19" s="20">
        <v>1089.1989739999999</v>
      </c>
      <c r="D19" s="20">
        <v>374.13144799999998</v>
      </c>
      <c r="E19" s="20">
        <v>263.09390200000001</v>
      </c>
      <c r="F19" s="20">
        <v>207.953</v>
      </c>
      <c r="G19" s="20">
        <v>89.849000000000004</v>
      </c>
      <c r="H19" s="20">
        <v>64.441999999999993</v>
      </c>
      <c r="I19" s="20"/>
      <c r="J19" s="20"/>
      <c r="L19" s="15"/>
      <c r="M19" s="21"/>
    </row>
    <row r="20" spans="1:13" x14ac:dyDescent="0.25">
      <c r="A20" s="18"/>
      <c r="B20" s="19" t="s">
        <v>58</v>
      </c>
      <c r="C20" s="20">
        <v>237.07499999999999</v>
      </c>
      <c r="D20" s="20">
        <v>207.392</v>
      </c>
      <c r="E20" s="20">
        <v>137.56</v>
      </c>
      <c r="F20" s="20">
        <v>202.20099999999999</v>
      </c>
      <c r="G20" s="20">
        <v>152.01599999999999</v>
      </c>
      <c r="H20" s="20">
        <v>110.739</v>
      </c>
      <c r="I20" s="20"/>
      <c r="J20" s="20"/>
      <c r="K20" s="21"/>
    </row>
    <row r="21" spans="1:13" x14ac:dyDescent="0.25">
      <c r="A21" s="18"/>
      <c r="B21" s="19" t="s">
        <v>59</v>
      </c>
      <c r="C21" s="20">
        <v>734.60199999999998</v>
      </c>
      <c r="D21" s="20">
        <v>262.33199999999999</v>
      </c>
      <c r="E21" s="20">
        <v>214.49299999999999</v>
      </c>
      <c r="F21" s="20">
        <v>755.91499999999996</v>
      </c>
      <c r="G21" s="20">
        <v>134.62100000000001</v>
      </c>
      <c r="H21" s="20">
        <v>100.941</v>
      </c>
      <c r="I21" s="20"/>
      <c r="J21" s="20"/>
      <c r="K21" s="21"/>
      <c r="M21" s="21"/>
    </row>
    <row r="22" spans="1:13" x14ac:dyDescent="0.25">
      <c r="A22" s="18"/>
      <c r="B22" s="19" t="s">
        <v>60</v>
      </c>
      <c r="C22" s="20">
        <v>1979.02</v>
      </c>
      <c r="D22" s="20">
        <v>1655.144</v>
      </c>
      <c r="E22" s="20">
        <v>1253.212</v>
      </c>
      <c r="F22" s="20">
        <v>2989.61</v>
      </c>
      <c r="G22" s="20">
        <v>938.65499999999997</v>
      </c>
      <c r="H22" s="20">
        <v>642.19000000000005</v>
      </c>
      <c r="I22" s="20"/>
      <c r="J22" s="20"/>
      <c r="K22" s="21"/>
    </row>
    <row r="23" spans="1:13" x14ac:dyDescent="0.25">
      <c r="A23" s="18"/>
      <c r="B23" s="19" t="s">
        <v>84</v>
      </c>
      <c r="C23" s="20">
        <v>407.012202</v>
      </c>
      <c r="D23" s="20">
        <v>327.77561399999996</v>
      </c>
      <c r="E23" s="20">
        <v>240.88228599999999</v>
      </c>
      <c r="F23" s="20">
        <v>44.164000000000001</v>
      </c>
      <c r="G23" s="20">
        <v>18.652000000000001</v>
      </c>
      <c r="H23" s="20">
        <v>11.507999999999999</v>
      </c>
      <c r="I23" s="20"/>
      <c r="J23" s="20"/>
      <c r="K23" s="21"/>
    </row>
    <row r="24" spans="1:13" x14ac:dyDescent="0.25">
      <c r="B24" t="s">
        <v>61</v>
      </c>
      <c r="C24" s="20">
        <v>172.14599999999999</v>
      </c>
      <c r="D24" s="20">
        <v>91.754999999999995</v>
      </c>
      <c r="E24" s="20">
        <v>67.460999999999999</v>
      </c>
      <c r="F24" s="20">
        <v>140.804</v>
      </c>
      <c r="G24" s="20">
        <v>50.192</v>
      </c>
      <c r="H24" s="20">
        <v>37.073</v>
      </c>
    </row>
    <row r="25" spans="1:13" x14ac:dyDescent="0.25">
      <c r="B25" t="s">
        <v>62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13" x14ac:dyDescent="0.25">
      <c r="B26" t="s">
        <v>63</v>
      </c>
      <c r="C26" s="20">
        <v>73.813000000000002</v>
      </c>
      <c r="D26" s="20">
        <v>45.030999999999999</v>
      </c>
      <c r="E26" s="20">
        <v>37.893999999999998</v>
      </c>
      <c r="F26" s="20">
        <v>166.04300000000001</v>
      </c>
      <c r="G26" s="20">
        <v>35.317</v>
      </c>
      <c r="H26" s="20">
        <v>26.795999999999999</v>
      </c>
    </row>
    <row r="27" spans="1:13" x14ac:dyDescent="0.25">
      <c r="B27" t="s">
        <v>64</v>
      </c>
      <c r="C27" s="20">
        <v>1941.1010000000001</v>
      </c>
      <c r="D27" s="20">
        <v>592.48599999999999</v>
      </c>
      <c r="E27" s="20">
        <v>434.19400000000002</v>
      </c>
      <c r="F27" s="20">
        <v>1270.6780000000001</v>
      </c>
      <c r="G27" s="20">
        <v>383.35500000000002</v>
      </c>
      <c r="H27" s="20">
        <v>285.83699999999999</v>
      </c>
    </row>
    <row r="28" spans="1:13" x14ac:dyDescent="0.25">
      <c r="B28" t="s">
        <v>65</v>
      </c>
      <c r="C28" s="20">
        <v>5231.2110000000002</v>
      </c>
      <c r="D28" s="20">
        <v>1865.721</v>
      </c>
      <c r="E28" s="20">
        <v>1303.279</v>
      </c>
      <c r="F28" s="20">
        <v>2878.7620000000002</v>
      </c>
      <c r="G28" s="20">
        <v>896.26199999999994</v>
      </c>
      <c r="H28" s="20">
        <v>621.072</v>
      </c>
    </row>
    <row r="29" spans="1:13" x14ac:dyDescent="0.25">
      <c r="B29" t="s">
        <v>66</v>
      </c>
      <c r="C29" s="20">
        <v>1013.814</v>
      </c>
      <c r="D29" s="20">
        <v>317.39</v>
      </c>
      <c r="E29" s="20">
        <v>213.828</v>
      </c>
      <c r="F29" s="20">
        <v>804.74699999999996</v>
      </c>
      <c r="G29" s="20">
        <v>143.21100000000001</v>
      </c>
      <c r="H29" s="20">
        <v>95.477000000000004</v>
      </c>
    </row>
    <row r="30" spans="1:13" x14ac:dyDescent="0.25">
      <c r="B30" t="s">
        <v>67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13" x14ac:dyDescent="0.25">
      <c r="B31" t="s">
        <v>68</v>
      </c>
      <c r="C31" s="20">
        <v>42.569839004999992</v>
      </c>
      <c r="D31" s="20">
        <v>15.928519474999998</v>
      </c>
      <c r="E31" s="20">
        <v>22.111326054999999</v>
      </c>
      <c r="F31" s="20">
        <v>25.785340195</v>
      </c>
      <c r="G31" s="20">
        <v>3.9649278850000012</v>
      </c>
      <c r="H31" s="20">
        <v>3.1152675750000012</v>
      </c>
    </row>
    <row r="32" spans="1:13" x14ac:dyDescent="0.25">
      <c r="B32" t="s">
        <v>69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189C-B7C5-4BF7-B38E-A71BBA0C53AA}">
  <sheetPr codeName="Лист8"/>
  <dimension ref="A1:R31"/>
  <sheetViews>
    <sheetView workbookViewId="0">
      <selection activeCell="M12" sqref="M12"/>
    </sheetView>
  </sheetViews>
  <sheetFormatPr defaultRowHeight="15" x14ac:dyDescent="0.25"/>
  <cols>
    <col min="2" max="2" width="50.7109375" customWidth="1"/>
    <col min="4" max="4" width="9.28515625" style="13" bestFit="1" customWidth="1"/>
    <col min="5" max="5" width="9.140625" style="13"/>
    <col min="7" max="8" width="9.140625" style="13"/>
  </cols>
  <sheetData>
    <row r="1" spans="1:10" x14ac:dyDescent="0.25">
      <c r="A1" t="s">
        <v>87</v>
      </c>
      <c r="C1" s="8"/>
      <c r="D1" s="30"/>
      <c r="E1" s="30"/>
      <c r="F1" s="8"/>
      <c r="G1" s="30"/>
      <c r="H1" s="30"/>
      <c r="I1" s="8"/>
    </row>
    <row r="2" spans="1:10" ht="90.75" customHeight="1" x14ac:dyDescent="0.25">
      <c r="A2" s="27" t="s">
        <v>73</v>
      </c>
      <c r="B2" s="27" t="s">
        <v>0</v>
      </c>
      <c r="C2" s="27" t="s">
        <v>88</v>
      </c>
      <c r="D2" s="31" t="s">
        <v>89</v>
      </c>
      <c r="E2" s="31" t="s">
        <v>106</v>
      </c>
      <c r="F2" s="27" t="s">
        <v>90</v>
      </c>
      <c r="G2" s="31" t="s">
        <v>91</v>
      </c>
      <c r="H2" s="31" t="s">
        <v>105</v>
      </c>
      <c r="I2" s="27" t="s">
        <v>86</v>
      </c>
    </row>
    <row r="3" spans="1:10" x14ac:dyDescent="0.25">
      <c r="A3" s="28">
        <v>1</v>
      </c>
      <c r="B3" s="19" t="s">
        <v>42</v>
      </c>
      <c r="C3" s="20">
        <v>3149.7930000000001</v>
      </c>
      <c r="D3" s="26">
        <v>0.82531106012363353</v>
      </c>
      <c r="E3" s="26">
        <v>0.27930286950000638</v>
      </c>
      <c r="F3" s="20">
        <v>2839.1060000000002</v>
      </c>
      <c r="G3" s="26">
        <v>0.76554380146426371</v>
      </c>
      <c r="H3" s="26">
        <v>0.27906252689451255</v>
      </c>
      <c r="I3" s="29"/>
      <c r="J3" s="21"/>
    </row>
    <row r="4" spans="1:10" x14ac:dyDescent="0.25">
      <c r="A4" s="28">
        <v>2</v>
      </c>
      <c r="B4" s="19" t="s">
        <v>43</v>
      </c>
      <c r="C4" s="20">
        <v>0</v>
      </c>
      <c r="D4" s="26">
        <v>0</v>
      </c>
      <c r="E4" s="26">
        <v>0</v>
      </c>
      <c r="F4" s="20">
        <v>0</v>
      </c>
      <c r="G4" s="26">
        <v>0</v>
      </c>
      <c r="H4" s="26">
        <v>0</v>
      </c>
      <c r="I4" s="29"/>
      <c r="J4" s="21"/>
    </row>
    <row r="5" spans="1:10" x14ac:dyDescent="0.25">
      <c r="A5" s="28"/>
      <c r="B5" s="19" t="s">
        <v>44</v>
      </c>
      <c r="C5" s="20">
        <v>0</v>
      </c>
      <c r="D5" s="26">
        <v>0</v>
      </c>
      <c r="E5" s="26">
        <v>0</v>
      </c>
      <c r="F5" s="20">
        <v>0</v>
      </c>
      <c r="G5" s="26">
        <v>0</v>
      </c>
      <c r="H5" s="26">
        <v>0</v>
      </c>
      <c r="I5" s="29"/>
      <c r="J5" s="21"/>
    </row>
    <row r="6" spans="1:10" x14ac:dyDescent="0.25">
      <c r="A6" s="28"/>
      <c r="B6" s="19" t="s">
        <v>45</v>
      </c>
      <c r="C6" s="20">
        <v>7272.7209999999995</v>
      </c>
      <c r="D6" s="26">
        <v>0.01</v>
      </c>
      <c r="E6" s="26">
        <v>0.25435941424637121</v>
      </c>
      <c r="F6" s="20">
        <v>2376.32141</v>
      </c>
      <c r="G6" s="26">
        <v>0.01</v>
      </c>
      <c r="H6" s="26">
        <v>0.16819999999999999</v>
      </c>
      <c r="I6" s="29"/>
      <c r="J6" s="21"/>
    </row>
    <row r="7" spans="1:10" x14ac:dyDescent="0.25">
      <c r="A7" s="28"/>
      <c r="B7" s="19" t="s">
        <v>46</v>
      </c>
      <c r="C7" s="20">
        <v>0</v>
      </c>
      <c r="D7" s="26">
        <v>0</v>
      </c>
      <c r="E7" s="26">
        <v>0</v>
      </c>
      <c r="F7" s="20">
        <v>37.651000000000003</v>
      </c>
      <c r="G7" s="26">
        <v>0</v>
      </c>
      <c r="H7" s="26">
        <v>0.99</v>
      </c>
      <c r="I7" s="29"/>
      <c r="J7" s="21"/>
    </row>
    <row r="8" spans="1:10" x14ac:dyDescent="0.25">
      <c r="A8" s="28"/>
      <c r="B8" s="19" t="s">
        <v>47</v>
      </c>
      <c r="C8" s="20">
        <v>0</v>
      </c>
      <c r="D8" s="26">
        <v>0</v>
      </c>
      <c r="E8" s="26">
        <v>0</v>
      </c>
      <c r="F8" s="20">
        <v>0</v>
      </c>
      <c r="G8" s="26">
        <v>0</v>
      </c>
      <c r="H8" s="26">
        <v>0</v>
      </c>
      <c r="I8" s="29"/>
      <c r="J8" s="21"/>
    </row>
    <row r="9" spans="1:10" x14ac:dyDescent="0.25">
      <c r="A9" s="28"/>
      <c r="B9" s="19" t="s">
        <v>48</v>
      </c>
      <c r="C9" s="20">
        <v>4562.7085999999999</v>
      </c>
      <c r="D9" s="26">
        <v>0.01</v>
      </c>
      <c r="E9" s="26">
        <v>0</v>
      </c>
      <c r="F9" s="20">
        <v>3114.2150000000001</v>
      </c>
      <c r="G9" s="26">
        <v>1.0000311474962392E-2</v>
      </c>
      <c r="H9" s="26">
        <v>0</v>
      </c>
      <c r="I9" s="29"/>
      <c r="J9" s="21"/>
    </row>
    <row r="10" spans="1:10" x14ac:dyDescent="0.25">
      <c r="A10" s="28"/>
      <c r="B10" s="19" t="s">
        <v>49</v>
      </c>
      <c r="C10" s="20">
        <v>4971.6019999999999</v>
      </c>
      <c r="D10" s="26">
        <v>1</v>
      </c>
      <c r="E10" s="26" t="s">
        <v>83</v>
      </c>
      <c r="F10" s="20">
        <v>3770.3870000000002</v>
      </c>
      <c r="G10" s="26">
        <v>1</v>
      </c>
      <c r="H10" s="26" t="s">
        <v>83</v>
      </c>
      <c r="I10" s="29"/>
      <c r="J10" s="21"/>
    </row>
    <row r="11" spans="1:10" x14ac:dyDescent="0.25">
      <c r="A11" s="28"/>
      <c r="B11" s="19" t="s">
        <v>50</v>
      </c>
      <c r="C11" s="20">
        <v>84.888000000000005</v>
      </c>
      <c r="D11" s="26">
        <v>0.99690000000000001</v>
      </c>
      <c r="E11" s="26">
        <v>8.5099999999999995E-2</v>
      </c>
      <c r="F11" s="20">
        <v>79.037000000000006</v>
      </c>
      <c r="G11" s="26">
        <v>1</v>
      </c>
      <c r="H11" s="26">
        <v>0.23400000000000001</v>
      </c>
      <c r="I11" s="29"/>
      <c r="J11" s="21"/>
    </row>
    <row r="12" spans="1:10" x14ac:dyDescent="0.25">
      <c r="A12" s="28"/>
      <c r="B12" s="19" t="s">
        <v>51</v>
      </c>
      <c r="C12" s="20">
        <v>919.96400000000006</v>
      </c>
      <c r="D12" s="26">
        <v>1</v>
      </c>
      <c r="E12" s="26">
        <v>0</v>
      </c>
      <c r="F12" s="20">
        <v>429.59500000000003</v>
      </c>
      <c r="G12" s="26">
        <v>1</v>
      </c>
      <c r="H12" s="26">
        <v>0</v>
      </c>
      <c r="I12" s="29"/>
      <c r="J12" s="21"/>
    </row>
    <row r="13" spans="1:10" x14ac:dyDescent="0.25">
      <c r="A13" s="28"/>
      <c r="B13" s="19" t="s">
        <v>52</v>
      </c>
      <c r="C13" s="20">
        <v>463.71300000000002</v>
      </c>
      <c r="D13" s="26">
        <v>4.1149999999999997E-3</v>
      </c>
      <c r="E13" s="26">
        <v>0</v>
      </c>
      <c r="F13" s="20">
        <v>429.82400000000001</v>
      </c>
      <c r="G13" s="26">
        <v>0</v>
      </c>
      <c r="H13" s="26">
        <v>0</v>
      </c>
      <c r="I13" s="29"/>
      <c r="J13" s="21"/>
    </row>
    <row r="14" spans="1:10" x14ac:dyDescent="0.25">
      <c r="A14" s="28"/>
      <c r="B14" s="23" t="s">
        <v>53</v>
      </c>
      <c r="C14" s="32">
        <v>167.58029662999999</v>
      </c>
      <c r="D14" s="33">
        <v>1</v>
      </c>
      <c r="E14" s="33">
        <v>0.2873</v>
      </c>
      <c r="F14" s="32">
        <v>75.081049999999991</v>
      </c>
      <c r="G14" s="33">
        <v>0.45</v>
      </c>
      <c r="H14" s="33">
        <v>0.28939999999999999</v>
      </c>
      <c r="I14" s="29"/>
      <c r="J14" s="21"/>
    </row>
    <row r="15" spans="1:10" x14ac:dyDescent="0.25">
      <c r="A15" s="28"/>
      <c r="B15" s="19" t="s">
        <v>54</v>
      </c>
      <c r="C15" s="20">
        <v>16355.977999999999</v>
      </c>
      <c r="D15" s="26">
        <v>0.01</v>
      </c>
      <c r="E15" s="26">
        <v>0.29394586496748143</v>
      </c>
      <c r="F15" s="20">
        <v>7026.3410000000003</v>
      </c>
      <c r="G15" s="26">
        <v>0.01</v>
      </c>
      <c r="H15" s="26">
        <v>0.2526755472710327</v>
      </c>
      <c r="I15" s="29"/>
      <c r="J15" s="21"/>
    </row>
    <row r="16" spans="1:10" x14ac:dyDescent="0.25">
      <c r="A16" s="28"/>
      <c r="B16" s="19" t="s">
        <v>55</v>
      </c>
      <c r="C16" s="20">
        <v>1286.847</v>
      </c>
      <c r="D16" s="26">
        <v>0.01</v>
      </c>
      <c r="E16" s="26">
        <v>0.11</v>
      </c>
      <c r="F16" s="20">
        <v>551.96699999999998</v>
      </c>
      <c r="G16" s="26">
        <v>0.01</v>
      </c>
      <c r="H16" s="26">
        <v>8.9300000000000004E-2</v>
      </c>
      <c r="I16" s="29"/>
      <c r="J16" s="21"/>
    </row>
    <row r="17" spans="1:18" x14ac:dyDescent="0.25">
      <c r="A17" s="28"/>
      <c r="B17" s="19" t="s">
        <v>56</v>
      </c>
      <c r="C17" s="20">
        <v>0</v>
      </c>
      <c r="D17" s="26">
        <v>0</v>
      </c>
      <c r="E17" s="26">
        <v>0</v>
      </c>
      <c r="F17" s="20">
        <v>0</v>
      </c>
      <c r="G17" s="26">
        <v>0</v>
      </c>
      <c r="H17" s="26">
        <v>0</v>
      </c>
      <c r="I17" s="29"/>
      <c r="J17" s="21"/>
    </row>
    <row r="18" spans="1:18" x14ac:dyDescent="0.25">
      <c r="A18" s="28"/>
      <c r="B18" s="19" t="s">
        <v>57</v>
      </c>
      <c r="C18" s="20">
        <v>884.83955200000003</v>
      </c>
      <c r="D18" s="26">
        <v>1</v>
      </c>
      <c r="E18" s="26">
        <v>0.19059999999999999</v>
      </c>
      <c r="F18" s="20">
        <v>252.53299999999999</v>
      </c>
      <c r="G18" s="26">
        <v>1</v>
      </c>
      <c r="H18" s="26">
        <v>0.19210000000000002</v>
      </c>
      <c r="I18" s="29"/>
      <c r="J18" s="21"/>
    </row>
    <row r="19" spans="1:18" x14ac:dyDescent="0.25">
      <c r="A19" s="28"/>
      <c r="B19" s="19" t="s">
        <v>58</v>
      </c>
      <c r="C19" s="20">
        <v>486.03899999999999</v>
      </c>
      <c r="D19" s="26">
        <v>1</v>
      </c>
      <c r="E19" s="26">
        <v>0</v>
      </c>
      <c r="F19" s="20">
        <v>510.41199999999998</v>
      </c>
      <c r="G19" s="26">
        <v>1</v>
      </c>
      <c r="H19" s="26">
        <v>0</v>
      </c>
      <c r="I19" s="29"/>
      <c r="J19" s="21"/>
    </row>
    <row r="20" spans="1:18" x14ac:dyDescent="0.25">
      <c r="A20" s="28"/>
      <c r="B20" s="19" t="s">
        <v>59</v>
      </c>
      <c r="C20" s="20">
        <v>1137.9749999999999</v>
      </c>
      <c r="D20" s="26">
        <v>1</v>
      </c>
      <c r="E20" s="26">
        <v>0.23499999999999999</v>
      </c>
      <c r="F20" s="20">
        <v>535.74699999999996</v>
      </c>
      <c r="G20" s="26">
        <v>1</v>
      </c>
      <c r="H20" s="26">
        <v>0.11900000000000001</v>
      </c>
      <c r="I20" s="29"/>
      <c r="J20" s="21"/>
    </row>
    <row r="21" spans="1:18" x14ac:dyDescent="0.25">
      <c r="A21" s="28"/>
      <c r="B21" s="19" t="s">
        <v>60</v>
      </c>
      <c r="C21" s="20">
        <v>6384.625</v>
      </c>
      <c r="D21" s="26">
        <v>1</v>
      </c>
      <c r="E21" s="26">
        <v>0.34899999999999998</v>
      </c>
      <c r="F21" s="20">
        <v>3906.88</v>
      </c>
      <c r="G21" s="26">
        <v>1</v>
      </c>
      <c r="H21" s="26">
        <v>0.217</v>
      </c>
      <c r="I21" s="29"/>
      <c r="J21" s="21"/>
    </row>
    <row r="22" spans="1:18" x14ac:dyDescent="0.25">
      <c r="A22" s="28"/>
      <c r="B22" s="19" t="s">
        <v>84</v>
      </c>
      <c r="C22" s="20">
        <v>834.66966000000002</v>
      </c>
      <c r="D22" s="26">
        <v>9.2064552673620532E-3</v>
      </c>
      <c r="E22" s="26">
        <v>0.26500000000000001</v>
      </c>
      <c r="F22" s="20">
        <v>100.30200000000001</v>
      </c>
      <c r="G22" s="26">
        <v>9.9799999999999993E-3</v>
      </c>
      <c r="H22" s="26">
        <v>0.11600000000000001</v>
      </c>
      <c r="I22" s="29"/>
      <c r="J22" s="21"/>
    </row>
    <row r="23" spans="1:18" x14ac:dyDescent="0.25">
      <c r="A23" s="28"/>
      <c r="B23" s="19" t="s">
        <v>61</v>
      </c>
      <c r="C23" s="20">
        <v>453.48099999999999</v>
      </c>
      <c r="D23" s="26">
        <v>8.6999999999999994E-3</v>
      </c>
      <c r="E23" s="26">
        <v>0</v>
      </c>
      <c r="F23" s="20">
        <v>259.37900000000002</v>
      </c>
      <c r="G23" s="26">
        <v>8.8000000000000005E-3</v>
      </c>
      <c r="H23" s="26">
        <v>0.06</v>
      </c>
      <c r="I23" s="29"/>
      <c r="J23" s="21"/>
    </row>
    <row r="24" spans="1:18" x14ac:dyDescent="0.25">
      <c r="A24" s="28"/>
      <c r="B24" s="23" t="s">
        <v>62</v>
      </c>
      <c r="C24" s="20">
        <v>0</v>
      </c>
      <c r="D24" s="26">
        <v>0</v>
      </c>
      <c r="E24" s="26">
        <v>0</v>
      </c>
      <c r="F24" s="20">
        <v>0</v>
      </c>
      <c r="G24" s="26">
        <v>0</v>
      </c>
      <c r="H24" s="26">
        <v>0</v>
      </c>
      <c r="I24" s="29"/>
      <c r="J24" s="21"/>
    </row>
    <row r="25" spans="1:18" x14ac:dyDescent="0.25">
      <c r="A25" s="28"/>
      <c r="B25" s="23" t="s">
        <v>63</v>
      </c>
      <c r="C25" s="20">
        <v>196.34195000000003</v>
      </c>
      <c r="D25" s="26">
        <v>8.1354190454441654E-3</v>
      </c>
      <c r="E25" s="26">
        <v>0.12506460700740341</v>
      </c>
      <c r="F25" s="20">
        <v>211.762</v>
      </c>
      <c r="G25" s="26">
        <v>4.6050000000000006E-3</v>
      </c>
      <c r="H25" s="26">
        <v>0.10100000000000001</v>
      </c>
      <c r="I25" s="29"/>
      <c r="J25" s="21"/>
    </row>
    <row r="26" spans="1:18" x14ac:dyDescent="0.25">
      <c r="B26" t="s">
        <v>64</v>
      </c>
      <c r="C26" s="20">
        <v>1532.56</v>
      </c>
      <c r="D26" s="26">
        <v>0.61</v>
      </c>
      <c r="E26" s="26">
        <v>0.56999999999999995</v>
      </c>
      <c r="F26" s="20">
        <v>1189.5429999999999</v>
      </c>
      <c r="G26" s="26">
        <v>0.46</v>
      </c>
      <c r="H26" s="26">
        <v>0.54</v>
      </c>
    </row>
    <row r="27" spans="1:18" x14ac:dyDescent="0.25">
      <c r="B27" t="s">
        <v>65</v>
      </c>
      <c r="C27" s="20">
        <v>5793.7740000000003</v>
      </c>
      <c r="D27" s="26">
        <v>0.9</v>
      </c>
      <c r="E27" s="26">
        <v>0</v>
      </c>
      <c r="F27" s="20">
        <v>3188.6109999999999</v>
      </c>
      <c r="G27" s="26">
        <v>0.71</v>
      </c>
      <c r="H27" s="26">
        <v>0</v>
      </c>
      <c r="M27">
        <v>5793.7740000000003</v>
      </c>
      <c r="N27">
        <v>0.9</v>
      </c>
      <c r="O27">
        <v>0</v>
      </c>
      <c r="P27">
        <v>3188.6109999999999</v>
      </c>
      <c r="Q27">
        <v>0.71</v>
      </c>
      <c r="R27">
        <v>0</v>
      </c>
    </row>
    <row r="28" spans="1:18" x14ac:dyDescent="0.25">
      <c r="B28" t="s">
        <v>66</v>
      </c>
      <c r="C28" s="20">
        <v>1020.123</v>
      </c>
      <c r="D28" s="26">
        <v>0.39560000000000001</v>
      </c>
      <c r="E28" s="26">
        <v>0.2505</v>
      </c>
      <c r="F28" s="20">
        <v>635.82500000000005</v>
      </c>
      <c r="G28" s="26">
        <v>6.1699999999999998E-2</v>
      </c>
      <c r="H28" s="26">
        <v>0.3795</v>
      </c>
    </row>
    <row r="29" spans="1:18" x14ac:dyDescent="0.25">
      <c r="B29" t="s">
        <v>67</v>
      </c>
      <c r="C29" s="20">
        <v>0</v>
      </c>
      <c r="D29" s="26">
        <v>0</v>
      </c>
      <c r="E29" s="26">
        <v>0</v>
      </c>
      <c r="F29" s="20">
        <v>0</v>
      </c>
      <c r="G29" s="26">
        <v>0</v>
      </c>
      <c r="H29" s="26">
        <v>0</v>
      </c>
    </row>
    <row r="30" spans="1:18" x14ac:dyDescent="0.25">
      <c r="B30" t="s">
        <v>68</v>
      </c>
      <c r="C30" s="20">
        <v>86.752285999999998</v>
      </c>
      <c r="D30" s="26">
        <v>8.1952867501382046E-3</v>
      </c>
      <c r="E30" s="26">
        <v>0</v>
      </c>
      <c r="F30" s="20">
        <v>24.185700000000001</v>
      </c>
      <c r="G30" s="26">
        <v>3.5294409506443892E-3</v>
      </c>
      <c r="H30" s="26">
        <v>0</v>
      </c>
    </row>
    <row r="31" spans="1:18" x14ac:dyDescent="0.25">
      <c r="B31" t="s">
        <v>69</v>
      </c>
      <c r="C31" s="20">
        <v>0</v>
      </c>
      <c r="D31" s="26">
        <v>0</v>
      </c>
      <c r="E31" s="26">
        <v>0</v>
      </c>
      <c r="F31" s="20">
        <v>0</v>
      </c>
      <c r="G31" s="26">
        <v>0</v>
      </c>
      <c r="H31" s="2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E847-6B80-476C-A18B-BCC53B8AA77F}">
  <sheetPr codeName="Лист1"/>
  <dimension ref="A1:K32"/>
  <sheetViews>
    <sheetView workbookViewId="0">
      <selection activeCell="C4" sqref="C4"/>
    </sheetView>
  </sheetViews>
  <sheetFormatPr defaultRowHeight="15" x14ac:dyDescent="0.25"/>
  <cols>
    <col min="2" max="2" width="50.7109375" customWidth="1"/>
  </cols>
  <sheetData>
    <row r="1" spans="1:11" x14ac:dyDescent="0.25">
      <c r="A1" t="s">
        <v>94</v>
      </c>
      <c r="B1" s="7"/>
      <c r="C1" s="8"/>
      <c r="D1" s="8"/>
      <c r="E1" s="8"/>
      <c r="F1" s="8"/>
      <c r="G1" s="8"/>
      <c r="H1" s="8"/>
      <c r="I1" s="8"/>
      <c r="J1" s="8"/>
    </row>
    <row r="2" spans="1:11" s="37" customFormat="1" x14ac:dyDescent="0.25">
      <c r="A2" s="117" t="s">
        <v>2</v>
      </c>
      <c r="B2" s="117" t="s">
        <v>0</v>
      </c>
      <c r="C2" s="124" t="s">
        <v>85</v>
      </c>
      <c r="D2" s="125"/>
      <c r="E2" s="126"/>
      <c r="F2" s="124" t="s">
        <v>77</v>
      </c>
      <c r="G2" s="125"/>
      <c r="H2" s="126"/>
      <c r="I2" s="123" t="s">
        <v>78</v>
      </c>
      <c r="J2" s="123" t="s">
        <v>96</v>
      </c>
      <c r="K2"/>
    </row>
    <row r="3" spans="1:11" ht="56.25" x14ac:dyDescent="0.25">
      <c r="A3" s="117"/>
      <c r="B3" s="117"/>
      <c r="C3" s="38" t="s">
        <v>97</v>
      </c>
      <c r="D3" s="1" t="s">
        <v>98</v>
      </c>
      <c r="E3" s="1" t="s">
        <v>99</v>
      </c>
      <c r="F3" s="38" t="s">
        <v>97</v>
      </c>
      <c r="G3" s="1" t="s">
        <v>98</v>
      </c>
      <c r="H3" s="1" t="s">
        <v>99</v>
      </c>
      <c r="I3" s="123"/>
      <c r="J3" s="123"/>
      <c r="K3" s="39"/>
    </row>
    <row r="4" spans="1:11" x14ac:dyDescent="0.25">
      <c r="B4" t="s">
        <v>42</v>
      </c>
      <c r="C4" s="40">
        <v>1911.018</v>
      </c>
      <c r="D4" s="40">
        <v>1017.966</v>
      </c>
      <c r="E4" s="40">
        <v>832.90300000000002</v>
      </c>
      <c r="F4" s="40">
        <v>1086.204</v>
      </c>
      <c r="G4" s="40">
        <v>606.50199999999995</v>
      </c>
      <c r="H4" s="40">
        <v>390.57100000000003</v>
      </c>
    </row>
    <row r="5" spans="1:11" x14ac:dyDescent="0.25">
      <c r="B5" t="s">
        <v>43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11" x14ac:dyDescent="0.25">
      <c r="B6" t="s">
        <v>44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11" x14ac:dyDescent="0.25">
      <c r="B7" t="s">
        <v>45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</row>
    <row r="8" spans="1:11" x14ac:dyDescent="0.25">
      <c r="B8" t="s">
        <v>46</v>
      </c>
      <c r="C8" s="40">
        <v>2839.2719999999999</v>
      </c>
      <c r="D8" s="40">
        <v>1330.4739999999999</v>
      </c>
      <c r="E8" s="40">
        <v>1238.058</v>
      </c>
      <c r="F8" s="40">
        <v>2345.5500000000002</v>
      </c>
      <c r="G8" s="40">
        <v>1273.9559999999999</v>
      </c>
      <c r="H8" s="40">
        <v>1065.7090000000001</v>
      </c>
    </row>
    <row r="9" spans="1:11" x14ac:dyDescent="0.25">
      <c r="B9" t="s">
        <v>47</v>
      </c>
      <c r="C9" s="40">
        <v>919.04300000000001</v>
      </c>
      <c r="D9" s="40">
        <v>856.01199999999994</v>
      </c>
      <c r="E9" s="40">
        <v>845.404</v>
      </c>
      <c r="F9" s="40">
        <v>701.77</v>
      </c>
      <c r="G9" s="40">
        <v>644.51800000000003</v>
      </c>
      <c r="H9" s="40">
        <v>633.01199999999994</v>
      </c>
    </row>
    <row r="10" spans="1:11" x14ac:dyDescent="0.25">
      <c r="B10" t="s">
        <v>48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</row>
    <row r="11" spans="1:11" x14ac:dyDescent="0.25">
      <c r="B11" t="s">
        <v>49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</row>
    <row r="12" spans="1:11" x14ac:dyDescent="0.25">
      <c r="B12" t="s">
        <v>50</v>
      </c>
      <c r="C12" s="40">
        <v>1.66</v>
      </c>
      <c r="D12" s="40">
        <v>4.4999999999999998E-2</v>
      </c>
      <c r="E12" s="40">
        <v>4.4999999999999998E-2</v>
      </c>
      <c r="F12" s="40">
        <v>2.3220000000000001</v>
      </c>
      <c r="G12" s="40">
        <v>0.45</v>
      </c>
      <c r="H12" s="40">
        <v>0.45</v>
      </c>
    </row>
    <row r="13" spans="1:11" x14ac:dyDescent="0.25">
      <c r="B13" t="s">
        <v>51</v>
      </c>
      <c r="C13" s="40">
        <v>202.68899999999999</v>
      </c>
      <c r="D13" s="40">
        <v>140.536</v>
      </c>
      <c r="E13" s="40">
        <v>112.265</v>
      </c>
      <c r="F13" s="40">
        <v>37.853000000000002</v>
      </c>
      <c r="G13" s="40">
        <v>33.956000000000003</v>
      </c>
      <c r="H13" s="40">
        <v>25.670999999999999</v>
      </c>
    </row>
    <row r="14" spans="1:11" x14ac:dyDescent="0.25">
      <c r="B14" t="s">
        <v>52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</row>
    <row r="15" spans="1:11" x14ac:dyDescent="0.25">
      <c r="B15" t="s">
        <v>53</v>
      </c>
      <c r="C15" s="40">
        <v>2964.7429566215474</v>
      </c>
      <c r="D15" s="40">
        <v>1753.2763192502305</v>
      </c>
      <c r="E15" s="40">
        <v>1504.669382500239</v>
      </c>
      <c r="F15" s="40">
        <v>1636.588</v>
      </c>
      <c r="G15" s="40">
        <v>1221.615</v>
      </c>
      <c r="H15" s="40">
        <v>920.28700000000003</v>
      </c>
    </row>
    <row r="16" spans="1:11" x14ac:dyDescent="0.25">
      <c r="B16" t="s">
        <v>54</v>
      </c>
      <c r="C16" s="40">
        <v>196.14430599999986</v>
      </c>
      <c r="D16" s="40">
        <v>94.325505000000007</v>
      </c>
      <c r="E16" s="40">
        <v>69.634799999999998</v>
      </c>
      <c r="F16" s="40">
        <v>79.415999999999997</v>
      </c>
      <c r="G16" s="40">
        <v>26.050999999999998</v>
      </c>
      <c r="H16" s="40">
        <v>15.904999999999999</v>
      </c>
    </row>
    <row r="17" spans="2:8" x14ac:dyDescent="0.25">
      <c r="B17" t="s">
        <v>55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</row>
    <row r="18" spans="2:8" x14ac:dyDescent="0.25">
      <c r="B18" t="s">
        <v>56</v>
      </c>
      <c r="C18" s="40">
        <v>3914.1521434300003</v>
      </c>
      <c r="D18" s="40">
        <v>2709.0880325200001</v>
      </c>
      <c r="E18" s="40">
        <v>2504.1206226200002</v>
      </c>
      <c r="F18" s="40">
        <v>3366.7588318099997</v>
      </c>
      <c r="G18" s="40">
        <v>2292.4524213700001</v>
      </c>
      <c r="H18" s="40">
        <v>2283.0593622800002</v>
      </c>
    </row>
    <row r="19" spans="2:8" x14ac:dyDescent="0.25">
      <c r="B19" t="s">
        <v>57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58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</row>
    <row r="21" spans="2:8" x14ac:dyDescent="0.25">
      <c r="B21" t="s">
        <v>59</v>
      </c>
      <c r="C21" s="40">
        <v>1191.9970000000001</v>
      </c>
      <c r="D21" s="40">
        <v>675.23299999999995</v>
      </c>
      <c r="E21" s="40">
        <v>539.423</v>
      </c>
      <c r="F21" s="40">
        <v>700.44100000000003</v>
      </c>
      <c r="G21" s="40">
        <v>304.97000000000003</v>
      </c>
      <c r="H21" s="40">
        <v>217.23</v>
      </c>
    </row>
    <row r="22" spans="2:8" x14ac:dyDescent="0.25">
      <c r="B22" t="s">
        <v>60</v>
      </c>
      <c r="C22" s="40">
        <v>2981.1030000000001</v>
      </c>
      <c r="D22" s="40">
        <v>2599.3409999999999</v>
      </c>
      <c r="E22" s="40">
        <v>2049.944</v>
      </c>
      <c r="F22" s="40">
        <v>1340.9169999999999</v>
      </c>
      <c r="G22" s="40">
        <v>691.45799999999997</v>
      </c>
      <c r="H22" s="40">
        <v>616.53300000000002</v>
      </c>
    </row>
    <row r="23" spans="2:8" x14ac:dyDescent="0.25">
      <c r="B23" t="s">
        <v>84</v>
      </c>
      <c r="C23" s="40">
        <v>5880.0456200000008</v>
      </c>
      <c r="D23" s="40">
        <v>2589.1694463500153</v>
      </c>
      <c r="E23" s="40">
        <v>2797.3061339999999</v>
      </c>
      <c r="F23" s="40">
        <v>5465.393</v>
      </c>
      <c r="G23" s="40">
        <v>2447.84</v>
      </c>
      <c r="H23" s="40">
        <v>1647.2539999999999</v>
      </c>
    </row>
    <row r="24" spans="2:8" x14ac:dyDescent="0.25">
      <c r="B24" t="s">
        <v>61</v>
      </c>
      <c r="C24" s="40">
        <v>32.622</v>
      </c>
      <c r="D24" s="40">
        <v>19.263000000000002</v>
      </c>
      <c r="E24" s="40">
        <v>16.268000000000001</v>
      </c>
      <c r="F24" s="40">
        <v>22.277999999999999</v>
      </c>
      <c r="G24" s="40">
        <v>7.9080000000000004</v>
      </c>
      <c r="H24" s="40">
        <v>6.8719999999999999</v>
      </c>
    </row>
    <row r="25" spans="2:8" x14ac:dyDescent="0.25">
      <c r="B25" t="s">
        <v>62</v>
      </c>
      <c r="C25" s="40">
        <v>874.61199999999997</v>
      </c>
      <c r="D25" s="40">
        <v>271.46899999999999</v>
      </c>
      <c r="E25" s="40">
        <v>242.429</v>
      </c>
      <c r="F25" s="40">
        <v>782.07500000000005</v>
      </c>
      <c r="G25" s="40">
        <v>223.726</v>
      </c>
      <c r="H25" s="40">
        <v>179.32300000000001</v>
      </c>
    </row>
    <row r="26" spans="2:8" x14ac:dyDescent="0.25">
      <c r="B26" t="s">
        <v>63</v>
      </c>
      <c r="C26" s="40">
        <v>1064.1420000000001</v>
      </c>
      <c r="D26" s="40">
        <v>630.56799999999998</v>
      </c>
      <c r="E26" s="40">
        <v>527.20799999999997</v>
      </c>
      <c r="F26" s="40">
        <v>1140.3720000000001</v>
      </c>
      <c r="G26" s="40">
        <v>398.02300000000002</v>
      </c>
      <c r="H26" s="40">
        <v>300.77600000000001</v>
      </c>
    </row>
    <row r="27" spans="2:8" x14ac:dyDescent="0.25">
      <c r="B27" t="s">
        <v>64</v>
      </c>
      <c r="C27" s="40">
        <v>393.95</v>
      </c>
      <c r="D27" s="40">
        <v>142.642</v>
      </c>
      <c r="E27" s="40">
        <v>112.117</v>
      </c>
      <c r="F27" s="40">
        <v>237.34899999999999</v>
      </c>
      <c r="G27" s="40">
        <v>219.94900000000001</v>
      </c>
      <c r="H27" s="40">
        <v>152.99799999999999</v>
      </c>
    </row>
    <row r="28" spans="2:8" x14ac:dyDescent="0.25">
      <c r="B28" t="s">
        <v>65</v>
      </c>
      <c r="C28" s="40">
        <v>1913.9259999999999</v>
      </c>
      <c r="D28" s="40">
        <v>897.77700000000004</v>
      </c>
      <c r="E28" s="40">
        <v>680.64300000000003</v>
      </c>
      <c r="F28" s="40">
        <v>820.79899999999998</v>
      </c>
      <c r="G28" s="40">
        <v>377.06799999999998</v>
      </c>
      <c r="H28" s="40">
        <v>361.18200000000002</v>
      </c>
    </row>
    <row r="29" spans="2:8" x14ac:dyDescent="0.25">
      <c r="B29" t="s">
        <v>66</v>
      </c>
      <c r="C29" s="40">
        <v>212.417</v>
      </c>
      <c r="D29" s="40">
        <v>116.80500000000001</v>
      </c>
      <c r="E29" s="40">
        <v>85.388999999999996</v>
      </c>
      <c r="F29" s="40">
        <v>92.225999999999999</v>
      </c>
      <c r="G29" s="40">
        <v>63.99</v>
      </c>
      <c r="H29" s="40">
        <v>51.317</v>
      </c>
    </row>
    <row r="30" spans="2:8" x14ac:dyDescent="0.25">
      <c r="B30" t="s">
        <v>67</v>
      </c>
      <c r="C30" s="40">
        <v>426.6</v>
      </c>
      <c r="D30" s="40">
        <v>376.05200000000002</v>
      </c>
      <c r="E30" s="40">
        <v>365.435</v>
      </c>
      <c r="F30" s="40">
        <v>624.48400000000004</v>
      </c>
      <c r="G30" s="40">
        <v>534.01800000000003</v>
      </c>
      <c r="H30" s="40">
        <v>525.18899999999996</v>
      </c>
    </row>
    <row r="31" spans="2:8" x14ac:dyDescent="0.25">
      <c r="B31" t="s">
        <v>68</v>
      </c>
      <c r="C31" s="40">
        <v>5349.1577436600955</v>
      </c>
      <c r="D31" s="40">
        <v>2127.6280030700932</v>
      </c>
      <c r="E31" s="40">
        <v>2601.3736526600933</v>
      </c>
      <c r="F31" s="40">
        <v>3588.5898648299976</v>
      </c>
      <c r="G31" s="40">
        <v>1169.8898251500007</v>
      </c>
      <c r="H31" s="40">
        <v>925.85934076000046</v>
      </c>
    </row>
    <row r="32" spans="2:8" x14ac:dyDescent="0.25">
      <c r="B32" t="s">
        <v>69</v>
      </c>
      <c r="C32" s="40">
        <v>1795.885</v>
      </c>
      <c r="D32" s="40">
        <v>1014.682</v>
      </c>
      <c r="E32" s="40">
        <v>768.4</v>
      </c>
      <c r="F32" s="40">
        <v>1452.174</v>
      </c>
      <c r="G32" s="40">
        <v>653.64700000000005</v>
      </c>
      <c r="H32" s="40">
        <v>477.52499999999998</v>
      </c>
    </row>
  </sheetData>
  <mergeCells count="6">
    <mergeCell ref="J2:J3"/>
    <mergeCell ref="A2:A3"/>
    <mergeCell ref="B2:B3"/>
    <mergeCell ref="C2:E2"/>
    <mergeCell ref="F2:H2"/>
    <mergeCell ref="I2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FD0E-74CE-497D-BD84-021D79567034}">
  <sheetPr codeName="Лист7"/>
  <dimension ref="A1:I31"/>
  <sheetViews>
    <sheetView workbookViewId="0">
      <selection activeCell="O17" sqref="O17"/>
    </sheetView>
  </sheetViews>
  <sheetFormatPr defaultRowHeight="15" x14ac:dyDescent="0.25"/>
  <cols>
    <col min="2" max="2" width="50.7109375" customWidth="1"/>
    <col min="5" max="5" width="12" bestFit="1" customWidth="1"/>
    <col min="8" max="8" width="12.28515625" customWidth="1"/>
  </cols>
  <sheetData>
    <row r="1" spans="1:9" x14ac:dyDescent="0.25">
      <c r="A1" s="41" t="s">
        <v>101</v>
      </c>
      <c r="B1" s="7"/>
      <c r="C1" s="8"/>
      <c r="D1" s="8"/>
      <c r="E1" s="8"/>
      <c r="F1" s="8"/>
      <c r="G1" s="8"/>
      <c r="H1" s="8"/>
      <c r="I1" s="8"/>
    </row>
    <row r="2" spans="1:9" ht="79.5" x14ac:dyDescent="0.25">
      <c r="A2" s="27" t="s">
        <v>73</v>
      </c>
      <c r="B2" s="27" t="s">
        <v>0</v>
      </c>
      <c r="C2" s="27" t="s">
        <v>102</v>
      </c>
      <c r="D2" s="31" t="s">
        <v>103</v>
      </c>
      <c r="E2" s="31" t="s">
        <v>104</v>
      </c>
      <c r="F2" s="27" t="s">
        <v>128</v>
      </c>
      <c r="G2" s="31" t="s">
        <v>129</v>
      </c>
      <c r="H2" s="31" t="s">
        <v>130</v>
      </c>
      <c r="I2" s="27" t="s">
        <v>86</v>
      </c>
    </row>
    <row r="3" spans="1:9" x14ac:dyDescent="0.25">
      <c r="B3" t="s">
        <v>42</v>
      </c>
      <c r="C3" s="40">
        <v>2046.646</v>
      </c>
      <c r="D3" s="40">
        <v>63.553833931222101</v>
      </c>
      <c r="E3" s="40">
        <v>5.4564089794411945</v>
      </c>
      <c r="F3" s="40">
        <v>1499.1130000000001</v>
      </c>
      <c r="G3" s="40">
        <v>51.098749727338763</v>
      </c>
      <c r="H3" s="40">
        <v>5.5365983416297002</v>
      </c>
    </row>
    <row r="4" spans="1:9" x14ac:dyDescent="0.25">
      <c r="B4" t="s">
        <v>43</v>
      </c>
      <c r="C4" s="40">
        <v>0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</row>
    <row r="5" spans="1:9" x14ac:dyDescent="0.25">
      <c r="B5" t="s">
        <v>44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</row>
    <row r="6" spans="1:9" x14ac:dyDescent="0.25">
      <c r="B6" t="s">
        <v>45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</row>
    <row r="7" spans="1:9" x14ac:dyDescent="0.25">
      <c r="B7" t="s">
        <v>46</v>
      </c>
      <c r="C7" s="40">
        <v>1958.7080000000001</v>
      </c>
      <c r="D7" s="40">
        <v>0.01</v>
      </c>
      <c r="E7" s="40">
        <v>62</v>
      </c>
      <c r="F7" s="40">
        <v>2279.1880000000001</v>
      </c>
      <c r="G7" s="40">
        <v>0</v>
      </c>
      <c r="H7" s="40">
        <v>86</v>
      </c>
    </row>
    <row r="8" spans="1:9" x14ac:dyDescent="0.25">
      <c r="B8" t="s">
        <v>47</v>
      </c>
      <c r="C8" s="40">
        <v>109.453</v>
      </c>
      <c r="D8" s="40">
        <v>0</v>
      </c>
      <c r="E8" s="40">
        <v>0</v>
      </c>
      <c r="F8" s="40">
        <v>500.084</v>
      </c>
      <c r="G8" s="40">
        <v>0</v>
      </c>
      <c r="H8" s="40">
        <v>0</v>
      </c>
    </row>
    <row r="9" spans="1:9" x14ac:dyDescent="0.25">
      <c r="B9" t="s">
        <v>48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</row>
    <row r="10" spans="1:9" s="36" customFormat="1" x14ac:dyDescent="0.25">
      <c r="B10" s="36" t="s">
        <v>49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</row>
    <row r="11" spans="1:9" x14ac:dyDescent="0.25">
      <c r="B11" t="s">
        <v>50</v>
      </c>
      <c r="C11" s="40">
        <v>0.26200000000000001</v>
      </c>
      <c r="D11" s="40">
        <v>0.31</v>
      </c>
      <c r="E11" s="40">
        <v>0</v>
      </c>
      <c r="F11" s="40">
        <v>0.61599999999999999</v>
      </c>
      <c r="G11" s="40">
        <v>0</v>
      </c>
      <c r="H11" s="40">
        <v>0</v>
      </c>
    </row>
    <row r="12" spans="1:9" x14ac:dyDescent="0.25">
      <c r="B12" t="s">
        <v>51</v>
      </c>
      <c r="C12" s="40">
        <v>325.77600000000001</v>
      </c>
      <c r="D12" s="40">
        <v>100</v>
      </c>
      <c r="E12" s="40">
        <v>0</v>
      </c>
      <c r="F12" s="40">
        <v>86.477000000000004</v>
      </c>
      <c r="G12" s="40">
        <v>100</v>
      </c>
      <c r="H12" s="40">
        <v>0</v>
      </c>
    </row>
    <row r="13" spans="1:9" x14ac:dyDescent="0.25">
      <c r="B13" t="s">
        <v>52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</row>
    <row r="14" spans="1:9" s="36" customFormat="1" x14ac:dyDescent="0.25">
      <c r="B14" s="36" t="s">
        <v>53</v>
      </c>
      <c r="C14" s="44">
        <v>3515.5406154399998</v>
      </c>
      <c r="D14" s="44">
        <v>1</v>
      </c>
      <c r="E14" s="44">
        <v>26.01</v>
      </c>
      <c r="F14" s="44">
        <v>2057.5789201400003</v>
      </c>
      <c r="G14" s="44">
        <v>0.91500000000000004</v>
      </c>
      <c r="H14" s="44">
        <v>23.68</v>
      </c>
    </row>
    <row r="15" spans="1:9" x14ac:dyDescent="0.25">
      <c r="B15" t="s">
        <v>54</v>
      </c>
      <c r="C15" s="40">
        <v>259.45400000000001</v>
      </c>
      <c r="D15" s="40">
        <v>1</v>
      </c>
      <c r="E15" s="40">
        <v>14.608106380258279</v>
      </c>
      <c r="F15" s="40">
        <v>52.411000000000001</v>
      </c>
      <c r="G15" s="40">
        <v>1</v>
      </c>
      <c r="H15" s="40">
        <v>7.4587052426387608</v>
      </c>
    </row>
    <row r="16" spans="1:9" x14ac:dyDescent="0.25">
      <c r="B16" t="s">
        <v>55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</row>
    <row r="17" spans="2:8" x14ac:dyDescent="0.25">
      <c r="B17" t="s">
        <v>56</v>
      </c>
      <c r="C17" s="40">
        <v>1679.85960991</v>
      </c>
      <c r="D17" s="40">
        <v>100</v>
      </c>
      <c r="E17" s="40">
        <v>21.002686288250409</v>
      </c>
      <c r="F17" s="40">
        <v>1335.5808319999999</v>
      </c>
      <c r="G17" s="40">
        <v>100</v>
      </c>
      <c r="H17" s="40">
        <v>17.695290704477802</v>
      </c>
    </row>
    <row r="18" spans="2:8" x14ac:dyDescent="0.25">
      <c r="B18" t="s">
        <v>57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</row>
    <row r="19" spans="2:8" x14ac:dyDescent="0.25">
      <c r="B19" t="s">
        <v>58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</row>
    <row r="20" spans="2:8" x14ac:dyDescent="0.25">
      <c r="B20" t="s">
        <v>59</v>
      </c>
      <c r="C20" s="40">
        <v>1681.201</v>
      </c>
      <c r="D20" s="40">
        <v>100</v>
      </c>
      <c r="E20" s="40">
        <v>16</v>
      </c>
      <c r="F20" s="40">
        <v>714.52499999999998</v>
      </c>
      <c r="G20" s="40">
        <v>100</v>
      </c>
      <c r="H20" s="40">
        <v>0.8</v>
      </c>
    </row>
    <row r="21" spans="2:8" x14ac:dyDescent="0.25">
      <c r="B21" t="s">
        <v>60</v>
      </c>
      <c r="C21" s="40">
        <v>7218.4709999999995</v>
      </c>
      <c r="D21" s="40">
        <v>100</v>
      </c>
      <c r="E21" s="42" t="s">
        <v>83</v>
      </c>
      <c r="F21" s="42">
        <v>1553.961</v>
      </c>
      <c r="G21" s="42">
        <v>100</v>
      </c>
      <c r="H21" s="42" t="s">
        <v>83</v>
      </c>
    </row>
    <row r="22" spans="2:8" x14ac:dyDescent="0.25">
      <c r="B22" t="s">
        <v>84</v>
      </c>
      <c r="C22" s="40">
        <v>3887.0497370000003</v>
      </c>
      <c r="D22" s="40">
        <v>0.28434719048721036</v>
      </c>
      <c r="E22" s="40">
        <v>19</v>
      </c>
      <c r="F22" s="40">
        <v>2590.0659999999998</v>
      </c>
      <c r="G22" s="40">
        <v>0.29199999999999998</v>
      </c>
      <c r="H22" s="40">
        <v>22.6</v>
      </c>
    </row>
    <row r="23" spans="2:8" x14ac:dyDescent="0.25">
      <c r="B23" t="s">
        <v>61</v>
      </c>
      <c r="C23" s="40">
        <v>69.290000000000006</v>
      </c>
      <c r="D23" s="40">
        <v>0.82</v>
      </c>
      <c r="E23" s="40">
        <v>0</v>
      </c>
      <c r="F23" s="40">
        <v>36.774000000000001</v>
      </c>
      <c r="G23" s="40">
        <v>0.01</v>
      </c>
      <c r="H23" s="40">
        <v>0</v>
      </c>
    </row>
    <row r="24" spans="2:8" x14ac:dyDescent="0.25">
      <c r="B24" t="s">
        <v>62</v>
      </c>
      <c r="C24" s="40">
        <v>247.97</v>
      </c>
      <c r="D24" s="40">
        <v>0</v>
      </c>
      <c r="E24" s="40">
        <v>15.39</v>
      </c>
      <c r="F24" s="40">
        <v>155.24</v>
      </c>
      <c r="G24" s="40">
        <v>0</v>
      </c>
      <c r="H24" s="40">
        <v>9.8000000000000007</v>
      </c>
    </row>
    <row r="25" spans="2:8" s="36" customFormat="1" x14ac:dyDescent="0.25">
      <c r="B25" s="36" t="s">
        <v>63</v>
      </c>
      <c r="C25" s="44">
        <v>1017.2607744400001</v>
      </c>
      <c r="D25" s="44">
        <v>0.92249190938511327</v>
      </c>
      <c r="E25" s="44">
        <v>57.251734142354302</v>
      </c>
      <c r="F25" s="44">
        <v>701.57100000000003</v>
      </c>
      <c r="G25" s="44">
        <v>0.4788</v>
      </c>
      <c r="H25" s="44">
        <v>43.9</v>
      </c>
    </row>
    <row r="26" spans="2:8" x14ac:dyDescent="0.25">
      <c r="B26" t="s">
        <v>64</v>
      </c>
      <c r="C26" s="40">
        <v>338.7</v>
      </c>
      <c r="D26" s="40">
        <v>0</v>
      </c>
      <c r="E26" s="40">
        <v>16</v>
      </c>
      <c r="F26" s="40">
        <v>503.00099999999998</v>
      </c>
      <c r="G26" s="40">
        <v>0</v>
      </c>
      <c r="H26" s="40">
        <v>9</v>
      </c>
    </row>
    <row r="27" spans="2:8" s="10" customFormat="1" x14ac:dyDescent="0.25">
      <c r="B27" s="10" t="s">
        <v>65</v>
      </c>
      <c r="C27" s="43">
        <v>2298.1089999999999</v>
      </c>
      <c r="D27" s="43">
        <v>69</v>
      </c>
      <c r="E27" s="43">
        <v>0</v>
      </c>
      <c r="F27" s="43">
        <v>1178.5170000000001</v>
      </c>
      <c r="G27" s="43">
        <v>66</v>
      </c>
      <c r="H27" s="43">
        <v>0</v>
      </c>
    </row>
    <row r="28" spans="2:8" x14ac:dyDescent="0.25">
      <c r="B28" t="s">
        <v>66</v>
      </c>
      <c r="C28" s="40">
        <v>387.21800000000002</v>
      </c>
      <c r="D28" s="40">
        <v>56.61</v>
      </c>
      <c r="E28" s="40">
        <v>24.6</v>
      </c>
      <c r="F28" s="40">
        <v>198.71899999999999</v>
      </c>
      <c r="G28" s="40">
        <v>6.15</v>
      </c>
      <c r="H28" s="40">
        <v>8.58</v>
      </c>
    </row>
    <row r="29" spans="2:8" x14ac:dyDescent="0.25">
      <c r="B29" t="s">
        <v>67</v>
      </c>
      <c r="C29" s="40">
        <v>141.886</v>
      </c>
      <c r="D29" s="40">
        <v>0</v>
      </c>
      <c r="E29" s="40">
        <v>34</v>
      </c>
      <c r="F29" s="40">
        <v>195.05799999999999</v>
      </c>
      <c r="G29" s="40">
        <v>0</v>
      </c>
      <c r="H29" s="40">
        <v>34</v>
      </c>
    </row>
    <row r="30" spans="2:8" x14ac:dyDescent="0.25">
      <c r="B30" t="s">
        <v>68</v>
      </c>
      <c r="C30" s="40">
        <v>4070.3054139999999</v>
      </c>
      <c r="D30" s="40">
        <v>0.73657687349158707</v>
      </c>
      <c r="E30" s="40">
        <v>0</v>
      </c>
      <c r="F30" s="40">
        <v>1598.3867190000001</v>
      </c>
      <c r="G30" s="40">
        <v>0.15988464929180884</v>
      </c>
      <c r="H30" s="40">
        <v>0</v>
      </c>
    </row>
    <row r="31" spans="2:8" x14ac:dyDescent="0.25">
      <c r="B31" t="s">
        <v>69</v>
      </c>
      <c r="C31" s="40">
        <v>1573.4449999999999</v>
      </c>
      <c r="D31" s="40">
        <v>1</v>
      </c>
      <c r="E31" s="40">
        <v>20</v>
      </c>
      <c r="F31" s="40">
        <v>1174.9110000000001</v>
      </c>
      <c r="G31" s="40">
        <v>1</v>
      </c>
      <c r="H31" s="40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1D7D-01CE-45F9-A255-F8F99BF035F7}">
  <sheetPr codeName="Лист9"/>
  <dimension ref="A1:N68"/>
  <sheetViews>
    <sheetView topLeftCell="A38" workbookViewId="0">
      <selection activeCell="J62" sqref="J62"/>
    </sheetView>
  </sheetViews>
  <sheetFormatPr defaultRowHeight="15" x14ac:dyDescent="0.25"/>
  <cols>
    <col min="2" max="2" width="95.7109375" customWidth="1"/>
    <col min="4" max="4" width="9.140625" style="68"/>
    <col min="7" max="7" width="9.140625" style="68"/>
  </cols>
  <sheetData>
    <row r="1" spans="1:14" s="34" customFormat="1" x14ac:dyDescent="0.25">
      <c r="A1" s="41" t="s">
        <v>111</v>
      </c>
      <c r="D1" s="49"/>
      <c r="G1" s="49"/>
      <c r="J1" s="45"/>
    </row>
    <row r="2" spans="1:14" s="34" customFormat="1" ht="15" customHeight="1" x14ac:dyDescent="0.25">
      <c r="A2" s="117" t="s">
        <v>2</v>
      </c>
      <c r="B2" s="117" t="s">
        <v>0</v>
      </c>
      <c r="C2" s="127" t="s">
        <v>85</v>
      </c>
      <c r="D2" s="127"/>
      <c r="E2" s="127"/>
      <c r="F2" s="128" t="s">
        <v>77</v>
      </c>
      <c r="G2" s="129"/>
      <c r="H2" s="130"/>
      <c r="I2" s="127" t="s">
        <v>107</v>
      </c>
      <c r="J2" s="45"/>
    </row>
    <row r="3" spans="1:14" s="34" customFormat="1" ht="101.25" x14ac:dyDescent="0.25">
      <c r="A3" s="117"/>
      <c r="B3" s="117"/>
      <c r="C3" s="46" t="s">
        <v>108</v>
      </c>
      <c r="D3" s="67" t="s">
        <v>109</v>
      </c>
      <c r="E3" s="46" t="s">
        <v>110</v>
      </c>
      <c r="F3" s="46" t="s">
        <v>108</v>
      </c>
      <c r="G3" s="67" t="s">
        <v>109</v>
      </c>
      <c r="H3" s="46" t="s">
        <v>110</v>
      </c>
      <c r="I3" s="127"/>
      <c r="J3" s="45"/>
    </row>
    <row r="4" spans="1:14" x14ac:dyDescent="0.25">
      <c r="B4" t="s">
        <v>5</v>
      </c>
      <c r="C4" s="11" t="e">
        <f>VLOOKUP(B4,#REF!,10,FALSE)/1000</f>
        <v>#REF!</v>
      </c>
      <c r="D4" s="68" t="e">
        <f>(1-VLOOKUP(B4,#REF!,14,FALSE)/VLOOKUP(B4,#REF!,10,FALSE))*100</f>
        <v>#REF!</v>
      </c>
      <c r="E4" s="11" t="e">
        <f>VLOOKUP(B4,#REF!,17,FALSE)/1000</f>
        <v>#REF!</v>
      </c>
      <c r="F4" s="11" t="e">
        <f>VLOOKUP(B4,#REF!,8,FALSE)/1000</f>
        <v>#REF!</v>
      </c>
      <c r="G4" s="68" t="e">
        <f>(1-VLOOKUP(B4,#REF!,12,FALSE)/VLOOKUP(B4,#REF!,8,FALSE))*100</f>
        <v>#REF!</v>
      </c>
      <c r="H4" s="11" t="e">
        <f>VLOOKUP(B4,#REF!,15,FALSE)/1000</f>
        <v>#REF!</v>
      </c>
      <c r="L4" t="e">
        <f>(1-VLOOKUP(B4,#REF!,12,FALSE)/VLOOKUP(B4,#REF!,8,FALSE))*100</f>
        <v>#REF!</v>
      </c>
      <c r="N4" s="66" t="e">
        <f>(1-VLOOKUP(B4,#REF!,14,FALSE)/VLOOKUP(B4,#REF!,10,FALSE))*100</f>
        <v>#REF!</v>
      </c>
    </row>
    <row r="5" spans="1:14" x14ac:dyDescent="0.25">
      <c r="B5" t="s">
        <v>6</v>
      </c>
      <c r="C5" s="11" t="e">
        <f>VLOOKUP(B5,#REF!,10,FALSE)/1000</f>
        <v>#REF!</v>
      </c>
      <c r="D5" s="68" t="e">
        <f>(1-VLOOKUP(B5,#REF!,14,FALSE)/VLOOKUP(B5,#REF!,10,FALSE))*100</f>
        <v>#REF!</v>
      </c>
      <c r="E5" s="11" t="e">
        <f>VLOOKUP(B5,#REF!,17,FALSE)/1000</f>
        <v>#REF!</v>
      </c>
      <c r="F5" s="11" t="e">
        <f>VLOOKUP(B5,#REF!,8,FALSE)/1000</f>
        <v>#REF!</v>
      </c>
      <c r="G5" s="68" t="e">
        <f>(1-VLOOKUP(B5,#REF!,12,FALSE)/VLOOKUP(B5,#REF!,8,FALSE))*100</f>
        <v>#REF!</v>
      </c>
      <c r="H5" s="11" t="e">
        <f>VLOOKUP(B5,#REF!,15,FALSE)/1000</f>
        <v>#REF!</v>
      </c>
    </row>
    <row r="6" spans="1:14" x14ac:dyDescent="0.25">
      <c r="B6" t="s">
        <v>7</v>
      </c>
      <c r="C6" s="11" t="e">
        <f>VLOOKUP(B6,#REF!,10,FALSE)/1000</f>
        <v>#REF!</v>
      </c>
      <c r="D6" s="68" t="e">
        <f>(1-VLOOKUP(B6,#REF!,14,FALSE)/VLOOKUP(B6,#REF!,10,FALSE))*100</f>
        <v>#REF!</v>
      </c>
      <c r="E6" s="11" t="e">
        <f>VLOOKUP(B6,#REF!,17,FALSE)/1000</f>
        <v>#REF!</v>
      </c>
      <c r="F6" s="11" t="e">
        <f>VLOOKUP(B6,#REF!,8,FALSE)/1000</f>
        <v>#REF!</v>
      </c>
      <c r="G6" s="68" t="e">
        <f>(1-VLOOKUP(B6,#REF!,12,FALSE)/VLOOKUP(B6,#REF!,8,FALSE))*100</f>
        <v>#REF!</v>
      </c>
      <c r="H6" s="11" t="e">
        <f>VLOOKUP(B6,#REF!,15,FALSE)/1000</f>
        <v>#REF!</v>
      </c>
    </row>
    <row r="7" spans="1:14" x14ac:dyDescent="0.25">
      <c r="B7" t="s">
        <v>8</v>
      </c>
      <c r="C7" s="11" t="e">
        <f>VLOOKUP(B7,#REF!,10,FALSE)/1000</f>
        <v>#REF!</v>
      </c>
      <c r="D7" s="68" t="e">
        <f>(1-VLOOKUP(B7,#REF!,14,FALSE)/VLOOKUP(B7,#REF!,10,FALSE))*100</f>
        <v>#REF!</v>
      </c>
      <c r="E7" s="11" t="e">
        <f>VLOOKUP(B7,#REF!,17,FALSE)/1000</f>
        <v>#REF!</v>
      </c>
      <c r="F7" s="11" t="e">
        <f>VLOOKUP(B7,#REF!,8,FALSE)/1000</f>
        <v>#REF!</v>
      </c>
      <c r="G7" s="68" t="e">
        <f>(1-VLOOKUP(B7,#REF!,12,FALSE)/VLOOKUP(B7,#REF!,8,FALSE))*100</f>
        <v>#REF!</v>
      </c>
      <c r="H7" s="11" t="e">
        <f>VLOOKUP(B7,#REF!,15,FALSE)/1000</f>
        <v>#REF!</v>
      </c>
    </row>
    <row r="8" spans="1:14" x14ac:dyDescent="0.25">
      <c r="B8" t="s">
        <v>9</v>
      </c>
      <c r="C8" s="11" t="e">
        <f>VLOOKUP(B8,#REF!,10,FALSE)/1000</f>
        <v>#REF!</v>
      </c>
      <c r="D8" s="68" t="e">
        <f>(1-VLOOKUP(B8,#REF!,14,FALSE)/VLOOKUP(B8,#REF!,10,FALSE))*100</f>
        <v>#REF!</v>
      </c>
      <c r="E8" s="11" t="e">
        <f>VLOOKUP(B8,#REF!,17,FALSE)/1000</f>
        <v>#REF!</v>
      </c>
      <c r="F8" s="11" t="e">
        <f>VLOOKUP(B8,#REF!,8,FALSE)/1000</f>
        <v>#REF!</v>
      </c>
      <c r="G8" s="68" t="e">
        <f>(1-VLOOKUP(B8,#REF!,12,FALSE)/VLOOKUP(B8,#REF!,8,FALSE))*100</f>
        <v>#REF!</v>
      </c>
      <c r="H8" s="11" t="e">
        <f>VLOOKUP(B8,#REF!,15,FALSE)/1000</f>
        <v>#REF!</v>
      </c>
    </row>
    <row r="9" spans="1:14" x14ac:dyDescent="0.25">
      <c r="B9" t="s">
        <v>10</v>
      </c>
      <c r="C9" s="11" t="e">
        <f>VLOOKUP(B9,#REF!,10,FALSE)/1000</f>
        <v>#REF!</v>
      </c>
      <c r="D9" s="68" t="e">
        <f>(1-VLOOKUP(B9,#REF!,14,FALSE)/VLOOKUP(B9,#REF!,10,FALSE))*100</f>
        <v>#REF!</v>
      </c>
      <c r="E9" s="11" t="e">
        <f>VLOOKUP(B9,#REF!,17,FALSE)/1000</f>
        <v>#REF!</v>
      </c>
      <c r="F9" s="11" t="e">
        <f>VLOOKUP(B9,#REF!,8,FALSE)/1000</f>
        <v>#REF!</v>
      </c>
      <c r="G9" s="68" t="e">
        <f>(1-VLOOKUP(B9,#REF!,12,FALSE)/VLOOKUP(B9,#REF!,8,FALSE))*100</f>
        <v>#REF!</v>
      </c>
      <c r="H9" s="11" t="e">
        <f>VLOOKUP(B9,#REF!,15,FALSE)/1000</f>
        <v>#REF!</v>
      </c>
    </row>
    <row r="10" spans="1:14" x14ac:dyDescent="0.25">
      <c r="B10" t="s">
        <v>11</v>
      </c>
      <c r="C10" s="11" t="e">
        <f>VLOOKUP(B10,#REF!,10,FALSE)/1000</f>
        <v>#REF!</v>
      </c>
      <c r="D10" s="68" t="e">
        <f>(1-VLOOKUP(B10,#REF!,14,FALSE)/VLOOKUP(B10,#REF!,10,FALSE))*100</f>
        <v>#REF!</v>
      </c>
      <c r="E10" s="11" t="e">
        <f>VLOOKUP(B10,#REF!,17,FALSE)/1000</f>
        <v>#REF!</v>
      </c>
      <c r="F10" s="11" t="e">
        <f>VLOOKUP(B10,#REF!,8,FALSE)/1000</f>
        <v>#REF!</v>
      </c>
      <c r="G10" s="68" t="e">
        <f>(1-VLOOKUP(B10,#REF!,12,FALSE)/VLOOKUP(B10,#REF!,8,FALSE))*100</f>
        <v>#REF!</v>
      </c>
      <c r="H10" s="11" t="e">
        <f>VLOOKUP(B10,#REF!,15,FALSE)/1000</f>
        <v>#REF!</v>
      </c>
    </row>
    <row r="11" spans="1:14" x14ac:dyDescent="0.25">
      <c r="B11" t="s">
        <v>12</v>
      </c>
      <c r="C11" s="11" t="e">
        <f>VLOOKUP(B11,#REF!,10,FALSE)/1000</f>
        <v>#REF!</v>
      </c>
      <c r="D11" s="68" t="e">
        <f>(1-VLOOKUP(B11,#REF!,14,FALSE)/VLOOKUP(B11,#REF!,10,FALSE))*100</f>
        <v>#REF!</v>
      </c>
      <c r="E11" s="11" t="e">
        <f>VLOOKUP(B11,#REF!,17,FALSE)/1000</f>
        <v>#REF!</v>
      </c>
      <c r="F11" s="11" t="e">
        <f>VLOOKUP(B11,#REF!,8,FALSE)/1000</f>
        <v>#REF!</v>
      </c>
      <c r="G11" s="68" t="e">
        <f>(1-VLOOKUP(B11,#REF!,12,FALSE)/VLOOKUP(B11,#REF!,8,FALSE))*100</f>
        <v>#REF!</v>
      </c>
      <c r="H11" s="11" t="e">
        <f>VLOOKUP(B11,#REF!,15,FALSE)/1000</f>
        <v>#REF!</v>
      </c>
    </row>
    <row r="12" spans="1:14" x14ac:dyDescent="0.25">
      <c r="B12" t="s">
        <v>13</v>
      </c>
      <c r="C12" s="11" t="e">
        <f>VLOOKUP(B12,#REF!,10,FALSE)/1000</f>
        <v>#REF!</v>
      </c>
      <c r="D12" s="68" t="e">
        <f>(1-VLOOKUP(B12,#REF!,14,FALSE)/VLOOKUP(B12,#REF!,10,FALSE))*100</f>
        <v>#REF!</v>
      </c>
      <c r="E12" s="11" t="e">
        <f>VLOOKUP(B12,#REF!,17,FALSE)/1000</f>
        <v>#REF!</v>
      </c>
      <c r="F12" s="11" t="e">
        <f>VLOOKUP(B12,#REF!,8,FALSE)/1000</f>
        <v>#REF!</v>
      </c>
      <c r="G12" s="68" t="e">
        <f>(1-VLOOKUP(B12,#REF!,12,FALSE)/VLOOKUP(B12,#REF!,8,FALSE))*100</f>
        <v>#REF!</v>
      </c>
      <c r="H12" s="11" t="e">
        <f>VLOOKUP(B12,#REF!,15,FALSE)/1000</f>
        <v>#REF!</v>
      </c>
    </row>
    <row r="13" spans="1:14" x14ac:dyDescent="0.25">
      <c r="B13" t="s">
        <v>14</v>
      </c>
      <c r="C13" s="11" t="e">
        <f>VLOOKUP(B13,#REF!,10,FALSE)/1000</f>
        <v>#REF!</v>
      </c>
      <c r="D13" s="68" t="e">
        <f>(1-VLOOKUP(B13,#REF!,14,FALSE)/VLOOKUP(B13,#REF!,10,FALSE))*100</f>
        <v>#REF!</v>
      </c>
      <c r="E13" s="11" t="e">
        <f>VLOOKUP(B13,#REF!,17,FALSE)/1000</f>
        <v>#REF!</v>
      </c>
      <c r="F13" s="11" t="e">
        <f>VLOOKUP(B13,#REF!,8,FALSE)/1000</f>
        <v>#REF!</v>
      </c>
      <c r="G13" s="68" t="e">
        <f>(1-VLOOKUP(B13,#REF!,12,FALSE)/VLOOKUP(B13,#REF!,8,FALSE))*100</f>
        <v>#REF!</v>
      </c>
      <c r="H13" s="11" t="e">
        <f>VLOOKUP(B13,#REF!,15,FALSE)/1000</f>
        <v>#REF!</v>
      </c>
    </row>
    <row r="14" spans="1:14" x14ac:dyDescent="0.25">
      <c r="B14" t="s">
        <v>15</v>
      </c>
      <c r="C14" s="11" t="e">
        <f>VLOOKUP(B14,#REF!,10,FALSE)/1000</f>
        <v>#REF!</v>
      </c>
      <c r="D14" s="68" t="e">
        <f>(1-VLOOKUP(B14,#REF!,14,FALSE)/VLOOKUP(B14,#REF!,10,FALSE))*100</f>
        <v>#REF!</v>
      </c>
      <c r="E14" s="11" t="e">
        <f>VLOOKUP(B14,#REF!,17,FALSE)/1000</f>
        <v>#REF!</v>
      </c>
      <c r="F14" s="11" t="e">
        <f>VLOOKUP(B14,#REF!,8,FALSE)/1000</f>
        <v>#REF!</v>
      </c>
      <c r="G14" s="68" t="e">
        <f>(1-VLOOKUP(B14,#REF!,12,FALSE)/VLOOKUP(B14,#REF!,8,FALSE))*100</f>
        <v>#REF!</v>
      </c>
      <c r="H14" s="11" t="e">
        <f>VLOOKUP(B14,#REF!,15,FALSE)/1000</f>
        <v>#REF!</v>
      </c>
    </row>
    <row r="15" spans="1:14" x14ac:dyDescent="0.25">
      <c r="B15" t="s">
        <v>16</v>
      </c>
      <c r="C15" s="11" t="e">
        <f>VLOOKUP(B15,#REF!,10,FALSE)/1000</f>
        <v>#REF!</v>
      </c>
      <c r="D15" s="68" t="e">
        <f>(1-VLOOKUP(B15,#REF!,14,FALSE)/VLOOKUP(B15,#REF!,10,FALSE))*100</f>
        <v>#REF!</v>
      </c>
      <c r="E15" s="11" t="e">
        <f>VLOOKUP(B15,#REF!,17,FALSE)/1000</f>
        <v>#REF!</v>
      </c>
      <c r="F15" s="11" t="e">
        <f>VLOOKUP(B15,#REF!,8,FALSE)/1000</f>
        <v>#REF!</v>
      </c>
      <c r="G15" s="68" t="e">
        <f>(1-VLOOKUP(B15,#REF!,12,FALSE)/VLOOKUP(B15,#REF!,8,FALSE))*100</f>
        <v>#REF!</v>
      </c>
      <c r="H15" s="11" t="e">
        <f>VLOOKUP(B15,#REF!,15,FALSE)/1000</f>
        <v>#REF!</v>
      </c>
    </row>
    <row r="16" spans="1:14" x14ac:dyDescent="0.25">
      <c r="B16" t="s">
        <v>17</v>
      </c>
      <c r="C16" s="11" t="e">
        <f>VLOOKUP(B16,#REF!,10,FALSE)/1000</f>
        <v>#REF!</v>
      </c>
      <c r="D16" s="68" t="e">
        <f>(1-VLOOKUP(B16,#REF!,14,FALSE)/VLOOKUP(B16,#REF!,10,FALSE))*100</f>
        <v>#REF!</v>
      </c>
      <c r="E16" s="11" t="e">
        <f>VLOOKUP(B16,#REF!,17,FALSE)/1000</f>
        <v>#REF!</v>
      </c>
      <c r="F16" s="11" t="e">
        <f>VLOOKUP(B16,#REF!,8,FALSE)/1000</f>
        <v>#REF!</v>
      </c>
      <c r="G16" s="68" t="e">
        <f>(1-VLOOKUP(B16,#REF!,12,FALSE)/VLOOKUP(B16,#REF!,8,FALSE))*100</f>
        <v>#REF!</v>
      </c>
      <c r="H16" s="11" t="e">
        <f>VLOOKUP(B16,#REF!,15,FALSE)/1000</f>
        <v>#REF!</v>
      </c>
    </row>
    <row r="17" spans="2:10" x14ac:dyDescent="0.25">
      <c r="B17" t="s">
        <v>18</v>
      </c>
      <c r="C17" s="11" t="e">
        <f>VLOOKUP(B17,#REF!,10,FALSE)/1000</f>
        <v>#REF!</v>
      </c>
      <c r="D17" s="68" t="e">
        <f>(1-VLOOKUP(B17,#REF!,14,FALSE)/VLOOKUP(B17,#REF!,10,FALSE))*100</f>
        <v>#REF!</v>
      </c>
      <c r="E17" s="11" t="e">
        <f>VLOOKUP(B17,#REF!,17,FALSE)/1000</f>
        <v>#REF!</v>
      </c>
      <c r="F17" s="11" t="e">
        <f>VLOOKUP(B17,#REF!,8,FALSE)/1000</f>
        <v>#REF!</v>
      </c>
      <c r="G17" s="68" t="e">
        <f>(1-VLOOKUP(B17,#REF!,12,FALSE)/VLOOKUP(B17,#REF!,8,FALSE))*100</f>
        <v>#REF!</v>
      </c>
      <c r="H17" s="11" t="e">
        <f>VLOOKUP(B17,#REF!,15,FALSE)/1000</f>
        <v>#REF!</v>
      </c>
    </row>
    <row r="18" spans="2:10" s="36" customFormat="1" x14ac:dyDescent="0.25">
      <c r="B18" s="36" t="s">
        <v>19</v>
      </c>
      <c r="C18" s="71" t="e">
        <f>VLOOKUP(B18,#REF!,10,FALSE)/1000</f>
        <v>#REF!</v>
      </c>
      <c r="D18" s="72" t="e">
        <f>(1-VLOOKUP(B18,#REF!,14,FALSE)/VLOOKUP(B18,#REF!,10,FALSE))*100</f>
        <v>#REF!</v>
      </c>
      <c r="E18" s="71" t="e">
        <f>VLOOKUP(B18,#REF!,17,FALSE)/1000</f>
        <v>#REF!</v>
      </c>
      <c r="F18" s="71" t="e">
        <f>VLOOKUP(B18,#REF!,8,FALSE)/1000</f>
        <v>#REF!</v>
      </c>
      <c r="G18" s="72" t="e">
        <f>(1-VLOOKUP(B18,#REF!,12,FALSE)/VLOOKUP(B18,#REF!,8,FALSE))*100</f>
        <v>#REF!</v>
      </c>
      <c r="H18" s="71" t="e">
        <f>VLOOKUP(B18,#REF!,15,FALSE)/1000</f>
        <v>#REF!</v>
      </c>
      <c r="J18" s="36" t="s">
        <v>140</v>
      </c>
    </row>
    <row r="19" spans="2:10" x14ac:dyDescent="0.25">
      <c r="B19" t="s">
        <v>20</v>
      </c>
      <c r="C19" s="11" t="e">
        <f>VLOOKUP(B19,#REF!,10,FALSE)/1000</f>
        <v>#REF!</v>
      </c>
      <c r="D19" s="68" t="e">
        <f>(1-VLOOKUP(B19,#REF!,14,FALSE)/VLOOKUP(B19,#REF!,10,FALSE))*100</f>
        <v>#REF!</v>
      </c>
      <c r="E19" s="11" t="e">
        <f>VLOOKUP(B19,#REF!,17,FALSE)/1000</f>
        <v>#REF!</v>
      </c>
      <c r="F19" s="11" t="e">
        <f>VLOOKUP(B19,#REF!,8,FALSE)/1000</f>
        <v>#REF!</v>
      </c>
      <c r="G19" s="68" t="e">
        <f>(1-VLOOKUP(B19,#REF!,12,FALSE)/VLOOKUP(B19,#REF!,8,FALSE))*100</f>
        <v>#REF!</v>
      </c>
      <c r="H19" s="11" t="e">
        <f>VLOOKUP(B19,#REF!,15,FALSE)/1000</f>
        <v>#REF!</v>
      </c>
    </row>
    <row r="20" spans="2:10" x14ac:dyDescent="0.25">
      <c r="B20" t="s">
        <v>21</v>
      </c>
      <c r="C20" s="11" t="e">
        <f>VLOOKUP(B20,#REF!,10,FALSE)/1000</f>
        <v>#REF!</v>
      </c>
      <c r="D20" s="68" t="e">
        <f>(1-VLOOKUP(B20,#REF!,14,FALSE)/VLOOKUP(B20,#REF!,10,FALSE))*100</f>
        <v>#REF!</v>
      </c>
      <c r="E20" s="11" t="e">
        <f>VLOOKUP(B20,#REF!,17,FALSE)/1000</f>
        <v>#REF!</v>
      </c>
      <c r="F20" s="11" t="e">
        <f>VLOOKUP(B20,#REF!,8,FALSE)/1000</f>
        <v>#REF!</v>
      </c>
      <c r="G20" s="68" t="e">
        <f>(1-VLOOKUP(B20,#REF!,12,FALSE)/VLOOKUP(B20,#REF!,8,FALSE))*100</f>
        <v>#REF!</v>
      </c>
      <c r="H20" s="11" t="e">
        <f>VLOOKUP(B20,#REF!,15,FALSE)/1000</f>
        <v>#REF!</v>
      </c>
    </row>
    <row r="21" spans="2:10" x14ac:dyDescent="0.25">
      <c r="B21" t="s">
        <v>22</v>
      </c>
      <c r="C21" s="11" t="e">
        <f>VLOOKUP(B21,#REF!,10,FALSE)/1000</f>
        <v>#REF!</v>
      </c>
      <c r="D21" s="68" t="e">
        <f>(1-VLOOKUP(B21,#REF!,14,FALSE)/VLOOKUP(B21,#REF!,10,FALSE))*100</f>
        <v>#REF!</v>
      </c>
      <c r="E21" s="11" t="e">
        <f>VLOOKUP(B21,#REF!,17,FALSE)/1000</f>
        <v>#REF!</v>
      </c>
      <c r="F21" s="11" t="e">
        <f>VLOOKUP(B21,#REF!,8,FALSE)/1000</f>
        <v>#REF!</v>
      </c>
      <c r="G21" s="68" t="e">
        <f>(1-VLOOKUP(B21,#REF!,12,FALSE)/VLOOKUP(B21,#REF!,8,FALSE))*100</f>
        <v>#REF!</v>
      </c>
      <c r="H21" s="11" t="e">
        <f>VLOOKUP(B21,#REF!,15,FALSE)/1000</f>
        <v>#REF!</v>
      </c>
    </row>
    <row r="22" spans="2:10" x14ac:dyDescent="0.25">
      <c r="B22" t="s">
        <v>23</v>
      </c>
      <c r="C22" s="11" t="e">
        <f>VLOOKUP(B22,#REF!,10,FALSE)/1000</f>
        <v>#REF!</v>
      </c>
      <c r="D22" s="68" t="e">
        <f>(1-VLOOKUP(B22,#REF!,14,FALSE)/VLOOKUP(B22,#REF!,10,FALSE))*100</f>
        <v>#REF!</v>
      </c>
      <c r="E22" s="11" t="e">
        <f>VLOOKUP(B22,#REF!,17,FALSE)/1000</f>
        <v>#REF!</v>
      </c>
      <c r="F22" s="11" t="e">
        <f>VLOOKUP(B22,#REF!,8,FALSE)/1000</f>
        <v>#REF!</v>
      </c>
      <c r="G22" s="68" t="e">
        <f>(1-VLOOKUP(B22,#REF!,12,FALSE)/VLOOKUP(B22,#REF!,8,FALSE))*100</f>
        <v>#REF!</v>
      </c>
      <c r="H22" s="11" t="e">
        <f>VLOOKUP(B22,#REF!,15,FALSE)/1000</f>
        <v>#REF!</v>
      </c>
    </row>
    <row r="23" spans="2:10" x14ac:dyDescent="0.25">
      <c r="B23" t="s">
        <v>24</v>
      </c>
      <c r="C23" s="11" t="e">
        <f>VLOOKUP(B23,#REF!,10,FALSE)/1000</f>
        <v>#REF!</v>
      </c>
      <c r="D23" s="68" t="e">
        <f>(1-VLOOKUP(B23,#REF!,14,FALSE)/VLOOKUP(B23,#REF!,10,FALSE))*100</f>
        <v>#REF!</v>
      </c>
      <c r="E23" s="11" t="e">
        <f>VLOOKUP(B23,#REF!,17,FALSE)/1000</f>
        <v>#REF!</v>
      </c>
      <c r="F23" s="11" t="e">
        <f>VLOOKUP(B23,#REF!,8,FALSE)/1000</f>
        <v>#REF!</v>
      </c>
      <c r="G23" s="68" t="e">
        <f>(1-VLOOKUP(B23,#REF!,12,FALSE)/VLOOKUP(B23,#REF!,8,FALSE))*100</f>
        <v>#REF!</v>
      </c>
      <c r="H23" s="11" t="e">
        <f>VLOOKUP(B23,#REF!,15,FALSE)/1000</f>
        <v>#REF!</v>
      </c>
    </row>
    <row r="24" spans="2:10" x14ac:dyDescent="0.25">
      <c r="B24" t="s">
        <v>25</v>
      </c>
      <c r="C24" s="11" t="e">
        <f>VLOOKUP(B24,#REF!,10,FALSE)/1000</f>
        <v>#REF!</v>
      </c>
      <c r="D24" s="68" t="e">
        <f>(1-VLOOKUP(B24,#REF!,14,FALSE)/VLOOKUP(B24,#REF!,10,FALSE))*100</f>
        <v>#REF!</v>
      </c>
      <c r="E24" s="11" t="e">
        <f>VLOOKUP(B24,#REF!,17,FALSE)/1000</f>
        <v>#REF!</v>
      </c>
      <c r="F24" s="11" t="e">
        <f>VLOOKUP(B24,#REF!,8,FALSE)/1000</f>
        <v>#REF!</v>
      </c>
      <c r="G24" s="68" t="e">
        <f>(1-VLOOKUP(B24,#REF!,12,FALSE)/VLOOKUP(B24,#REF!,8,FALSE))*100</f>
        <v>#REF!</v>
      </c>
      <c r="H24" s="11" t="e">
        <f>VLOOKUP(B24,#REF!,15,FALSE)/1000</f>
        <v>#REF!</v>
      </c>
    </row>
    <row r="25" spans="2:10" x14ac:dyDescent="0.25">
      <c r="B25" t="s">
        <v>26</v>
      </c>
      <c r="C25" s="11" t="e">
        <f>VLOOKUP(B25,#REF!,10,FALSE)/1000</f>
        <v>#REF!</v>
      </c>
      <c r="D25" s="68" t="e">
        <f>(1-VLOOKUP(B25,#REF!,14,FALSE)/VLOOKUP(B25,#REF!,10,FALSE))*100</f>
        <v>#REF!</v>
      </c>
      <c r="E25" s="11" t="e">
        <f>VLOOKUP(B25,#REF!,17,FALSE)/1000</f>
        <v>#REF!</v>
      </c>
      <c r="F25" s="11" t="e">
        <f>VLOOKUP(B25,#REF!,8,FALSE)/1000</f>
        <v>#REF!</v>
      </c>
      <c r="G25" s="68" t="e">
        <f>(1-VLOOKUP(B25,#REF!,12,FALSE)/VLOOKUP(B25,#REF!,8,FALSE))*100</f>
        <v>#REF!</v>
      </c>
      <c r="H25" s="11" t="e">
        <f>VLOOKUP(B25,#REF!,15,FALSE)/1000</f>
        <v>#REF!</v>
      </c>
    </row>
    <row r="26" spans="2:10" x14ac:dyDescent="0.25">
      <c r="B26" t="s">
        <v>27</v>
      </c>
      <c r="C26" s="11" t="e">
        <f>VLOOKUP(B26,#REF!,10,FALSE)/1000</f>
        <v>#REF!</v>
      </c>
      <c r="D26" s="68" t="e">
        <f>(1-VLOOKUP(B26,#REF!,14,FALSE)/VLOOKUP(B26,#REF!,10,FALSE))*100</f>
        <v>#REF!</v>
      </c>
      <c r="E26" s="11" t="e">
        <f>VLOOKUP(B26,#REF!,17,FALSE)/1000</f>
        <v>#REF!</v>
      </c>
      <c r="F26" s="11" t="e">
        <f>VLOOKUP(B26,#REF!,8,FALSE)/1000</f>
        <v>#REF!</v>
      </c>
      <c r="G26" s="68" t="e">
        <f>(1-VLOOKUP(B26,#REF!,12,FALSE)/VLOOKUP(B26,#REF!,8,FALSE))*100</f>
        <v>#REF!</v>
      </c>
      <c r="H26" s="11" t="e">
        <f>VLOOKUP(B26,#REF!,15,FALSE)/1000</f>
        <v>#REF!</v>
      </c>
    </row>
    <row r="27" spans="2:10" x14ac:dyDescent="0.25">
      <c r="B27" t="s">
        <v>28</v>
      </c>
      <c r="C27" s="11" t="e">
        <f>VLOOKUP(B27,#REF!,10,FALSE)/1000</f>
        <v>#REF!</v>
      </c>
      <c r="D27" s="68" t="e">
        <f>(1-VLOOKUP(B27,#REF!,14,FALSE)/VLOOKUP(B27,#REF!,10,FALSE))*100</f>
        <v>#REF!</v>
      </c>
      <c r="E27" s="11" t="e">
        <f>VLOOKUP(B27,#REF!,17,FALSE)/1000</f>
        <v>#REF!</v>
      </c>
      <c r="F27" s="11" t="e">
        <f>VLOOKUP(B27,#REF!,8,FALSE)/1000</f>
        <v>#REF!</v>
      </c>
      <c r="G27" s="68" t="e">
        <f>(1-VLOOKUP(B27,#REF!,12,FALSE)/VLOOKUP(B27,#REF!,8,FALSE))*100</f>
        <v>#REF!</v>
      </c>
      <c r="H27" s="11" t="e">
        <f>VLOOKUP(B27,#REF!,15,FALSE)/1000</f>
        <v>#REF!</v>
      </c>
    </row>
    <row r="28" spans="2:10" s="10" customFormat="1" x14ac:dyDescent="0.25">
      <c r="B28" s="10" t="s">
        <v>29</v>
      </c>
      <c r="C28" s="12" t="e">
        <f>VLOOKUP(B28,#REF!,10,FALSE)/1000</f>
        <v>#REF!</v>
      </c>
      <c r="D28" s="69" t="e">
        <f>(1-VLOOKUP(B28,#REF!,14,FALSE)/VLOOKUP(B28,#REF!,10,FALSE))*100</f>
        <v>#REF!</v>
      </c>
      <c r="E28" s="12" t="e">
        <f>VLOOKUP(B28,#REF!,17,FALSE)/1000</f>
        <v>#REF!</v>
      </c>
      <c r="F28" s="12" t="e">
        <f>VLOOKUP(B28,#REF!,8,FALSE)/1000</f>
        <v>#REF!</v>
      </c>
      <c r="G28" s="68" t="e">
        <f>(1-VLOOKUP(B28,#REF!,12,FALSE)/VLOOKUP(B28,#REF!,8,FALSE))*100</f>
        <v>#REF!</v>
      </c>
      <c r="H28" s="12" t="e">
        <f>VLOOKUP(B28,#REF!,15,FALSE)/1000</f>
        <v>#REF!</v>
      </c>
    </row>
    <row r="29" spans="2:10" x14ac:dyDescent="0.25">
      <c r="B29" t="s">
        <v>30</v>
      </c>
      <c r="C29" s="11" t="e">
        <f>VLOOKUP(B29,#REF!,10,FALSE)/1000</f>
        <v>#REF!</v>
      </c>
      <c r="D29" s="68" t="e">
        <f>(1-VLOOKUP(B29,#REF!,14,FALSE)/VLOOKUP(B29,#REF!,10,FALSE))*100</f>
        <v>#REF!</v>
      </c>
      <c r="E29" s="11" t="e">
        <f>VLOOKUP(B29,#REF!,17,FALSE)/1000</f>
        <v>#REF!</v>
      </c>
      <c r="F29" s="11" t="e">
        <f>VLOOKUP(B29,#REF!,8,FALSE)/1000</f>
        <v>#REF!</v>
      </c>
      <c r="G29" s="68" t="e">
        <f>(1-VLOOKUP(B29,#REF!,12,FALSE)/VLOOKUP(B29,#REF!,8,FALSE))*100</f>
        <v>#REF!</v>
      </c>
      <c r="H29" s="11" t="e">
        <f>VLOOKUP(B29,#REF!,15,FALSE)/1000</f>
        <v>#REF!</v>
      </c>
    </row>
    <row r="30" spans="2:10" x14ac:dyDescent="0.25">
      <c r="B30" t="s">
        <v>32</v>
      </c>
      <c r="C30" s="11" t="e">
        <f>VLOOKUP(B30,#REF!,10,FALSE)/1000</f>
        <v>#REF!</v>
      </c>
      <c r="D30" s="68" t="e">
        <f>(1-VLOOKUP(B30,#REF!,14,FALSE)/VLOOKUP(B30,#REF!,10,FALSE))*100</f>
        <v>#REF!</v>
      </c>
      <c r="E30" s="11" t="e">
        <f>VLOOKUP(B30,#REF!,17,FALSE)/1000</f>
        <v>#REF!</v>
      </c>
      <c r="F30" s="11" t="e">
        <f>VLOOKUP(B30,#REF!,8,FALSE)/1000</f>
        <v>#REF!</v>
      </c>
      <c r="G30" s="68" t="e">
        <f>(1-VLOOKUP(B30,#REF!,12,FALSE)/VLOOKUP(B30,#REF!,8,FALSE))*100</f>
        <v>#REF!</v>
      </c>
      <c r="H30" s="11" t="e">
        <f>VLOOKUP(B30,#REF!,15,FALSE)/1000</f>
        <v>#REF!</v>
      </c>
    </row>
    <row r="31" spans="2:10" x14ac:dyDescent="0.25">
      <c r="B31" t="s">
        <v>33</v>
      </c>
      <c r="C31" s="11" t="e">
        <f>VLOOKUP(B31,#REF!,10,FALSE)/1000</f>
        <v>#REF!</v>
      </c>
      <c r="D31" s="68" t="e">
        <f>(1-VLOOKUP(B31,#REF!,14,FALSE)/VLOOKUP(B31,#REF!,10,FALSE))*100</f>
        <v>#REF!</v>
      </c>
      <c r="E31" s="11" t="e">
        <f>VLOOKUP(B31,#REF!,17,FALSE)/1000</f>
        <v>#REF!</v>
      </c>
      <c r="F31" s="11" t="e">
        <f>VLOOKUP(B31,#REF!,8,FALSE)/1000</f>
        <v>#REF!</v>
      </c>
      <c r="G31" s="68" t="e">
        <f>(1-VLOOKUP(B31,#REF!,12,FALSE)/VLOOKUP(B31,#REF!,8,FALSE))*100</f>
        <v>#REF!</v>
      </c>
      <c r="H31" s="11" t="e">
        <f>VLOOKUP(B31,#REF!,15,FALSE)/1000</f>
        <v>#REF!</v>
      </c>
    </row>
    <row r="32" spans="2:10" x14ac:dyDescent="0.25">
      <c r="B32" t="s">
        <v>34</v>
      </c>
      <c r="C32" s="11" t="e">
        <f>VLOOKUP(B32,#REF!,10,FALSE)/1000</f>
        <v>#REF!</v>
      </c>
      <c r="D32" s="68" t="e">
        <f>(1-VLOOKUP(B32,#REF!,14,FALSE)/VLOOKUP(B32,#REF!,10,FALSE))*100</f>
        <v>#REF!</v>
      </c>
      <c r="E32" s="11" t="e">
        <f>VLOOKUP(B32,#REF!,17,FALSE)/1000</f>
        <v>#REF!</v>
      </c>
      <c r="F32" s="11" t="e">
        <f>VLOOKUP(B32,#REF!,8,FALSE)/1000</f>
        <v>#REF!</v>
      </c>
      <c r="G32" s="68" t="e">
        <f>(1-VLOOKUP(B32,#REF!,12,FALSE)/VLOOKUP(B32,#REF!,8,FALSE))*100</f>
        <v>#REF!</v>
      </c>
      <c r="H32" s="11" t="e">
        <f>VLOOKUP(B32,#REF!,15,FALSE)/1000</f>
        <v>#REF!</v>
      </c>
    </row>
    <row r="33" spans="2:10" x14ac:dyDescent="0.25">
      <c r="B33" t="s">
        <v>35</v>
      </c>
      <c r="C33" s="11" t="e">
        <f>VLOOKUP(B33,#REF!,10,FALSE)/1000</f>
        <v>#REF!</v>
      </c>
      <c r="D33" s="68" t="e">
        <f>(1-VLOOKUP(B33,#REF!,14,FALSE)/VLOOKUP(B33,#REF!,10,FALSE))*100</f>
        <v>#REF!</v>
      </c>
      <c r="E33" s="11" t="e">
        <f>VLOOKUP(B33,#REF!,17,FALSE)/1000</f>
        <v>#REF!</v>
      </c>
      <c r="F33" s="11" t="e">
        <f>VLOOKUP(B33,#REF!,8,FALSE)/1000</f>
        <v>#REF!</v>
      </c>
      <c r="G33" s="68" t="e">
        <f>(1-VLOOKUP(B33,#REF!,12,FALSE)/VLOOKUP(B33,#REF!,8,FALSE))*100</f>
        <v>#REF!</v>
      </c>
      <c r="H33" s="11" t="e">
        <f>VLOOKUP(B33,#REF!,15,FALSE)/1000</f>
        <v>#REF!</v>
      </c>
    </row>
    <row r="34" spans="2:10" x14ac:dyDescent="0.25">
      <c r="B34" t="s">
        <v>36</v>
      </c>
      <c r="C34" s="11" t="e">
        <f>VLOOKUP(B34,#REF!,10,FALSE)/1000</f>
        <v>#REF!</v>
      </c>
      <c r="D34" s="68" t="e">
        <f>(1-VLOOKUP(B34,#REF!,14,FALSE)/VLOOKUP(B34,#REF!,10,FALSE))*100</f>
        <v>#REF!</v>
      </c>
      <c r="E34" s="11" t="e">
        <f>VLOOKUP(B34,#REF!,17,FALSE)/1000</f>
        <v>#REF!</v>
      </c>
      <c r="F34" s="11" t="e">
        <f>VLOOKUP(B34,#REF!,8,FALSE)/1000</f>
        <v>#REF!</v>
      </c>
      <c r="G34" s="68" t="e">
        <f>(1-VLOOKUP(B34,#REF!,12,FALSE)/VLOOKUP(B34,#REF!,8,FALSE))*100</f>
        <v>#REF!</v>
      </c>
      <c r="H34" s="11" t="e">
        <f>VLOOKUP(B34,#REF!,15,FALSE)/1000</f>
        <v>#REF!</v>
      </c>
    </row>
    <row r="35" spans="2:10" x14ac:dyDescent="0.25">
      <c r="B35" t="s">
        <v>37</v>
      </c>
      <c r="C35" s="11" t="e">
        <f>VLOOKUP(B35,#REF!,10,FALSE)/1000</f>
        <v>#REF!</v>
      </c>
      <c r="D35" s="68" t="e">
        <f>(1-VLOOKUP(B35,#REF!,14,FALSE)/VLOOKUP(B35,#REF!,10,FALSE))*100</f>
        <v>#REF!</v>
      </c>
      <c r="E35" s="11" t="e">
        <f>VLOOKUP(B35,#REF!,17,FALSE)/1000</f>
        <v>#REF!</v>
      </c>
      <c r="F35" s="11" t="e">
        <f>VLOOKUP(B35,#REF!,8,FALSE)/1000</f>
        <v>#REF!</v>
      </c>
      <c r="G35" s="68" t="e">
        <f>(1-VLOOKUP(B35,#REF!,12,FALSE)/VLOOKUP(B35,#REF!,8,FALSE))*100</f>
        <v>#REF!</v>
      </c>
      <c r="H35" s="11" t="e">
        <f>VLOOKUP(B35,#REF!,15,FALSE)/1000</f>
        <v>#REF!</v>
      </c>
    </row>
    <row r="36" spans="2:10" x14ac:dyDescent="0.25">
      <c r="B36" t="s">
        <v>38</v>
      </c>
      <c r="C36" s="11" t="e">
        <f>VLOOKUP(B36,#REF!,10,FALSE)/1000</f>
        <v>#REF!</v>
      </c>
      <c r="D36" s="68" t="e">
        <f>(1-VLOOKUP(B36,#REF!,14,FALSE)/VLOOKUP(B36,#REF!,10,FALSE))*100</f>
        <v>#REF!</v>
      </c>
      <c r="E36" s="11" t="e">
        <f>VLOOKUP(B36,#REF!,17,FALSE)/1000</f>
        <v>#REF!</v>
      </c>
      <c r="F36" s="11" t="e">
        <f>VLOOKUP(B36,#REF!,8,FALSE)/1000</f>
        <v>#REF!</v>
      </c>
      <c r="G36" s="68" t="e">
        <f>(1-VLOOKUP(B36,#REF!,12,FALSE)/VLOOKUP(B36,#REF!,8,FALSE))*100</f>
        <v>#REF!</v>
      </c>
      <c r="H36" s="11" t="e">
        <f>VLOOKUP(B36,#REF!,15,FALSE)/1000</f>
        <v>#REF!</v>
      </c>
    </row>
    <row r="37" spans="2:10" x14ac:dyDescent="0.25">
      <c r="B37" t="s">
        <v>39</v>
      </c>
      <c r="C37" s="11" t="e">
        <f>VLOOKUP(B37,#REF!,10,FALSE)/1000</f>
        <v>#REF!</v>
      </c>
      <c r="D37" s="68" t="e">
        <f>(1-VLOOKUP(B37,#REF!,14,FALSE)/VLOOKUP(B37,#REF!,10,FALSE))*100</f>
        <v>#REF!</v>
      </c>
      <c r="E37" s="11" t="e">
        <f>VLOOKUP(B37,#REF!,17,FALSE)/1000</f>
        <v>#REF!</v>
      </c>
      <c r="F37" s="11" t="e">
        <f>VLOOKUP(B37,#REF!,8,FALSE)/1000</f>
        <v>#REF!</v>
      </c>
      <c r="G37" s="68" t="e">
        <f>(1-VLOOKUP(B37,#REF!,12,FALSE)/VLOOKUP(B37,#REF!,8,FALSE))*100</f>
        <v>#REF!</v>
      </c>
      <c r="H37" s="11" t="e">
        <f>VLOOKUP(B37,#REF!,15,FALSE)/1000</f>
        <v>#REF!</v>
      </c>
    </row>
    <row r="38" spans="2:10" s="10" customFormat="1" x14ac:dyDescent="0.25">
      <c r="B38" s="10" t="s">
        <v>40</v>
      </c>
      <c r="C38" s="12" t="e">
        <f>VLOOKUP(B38,#REF!,10,FALSE)/1000</f>
        <v>#REF!</v>
      </c>
      <c r="D38" s="69" t="e">
        <f>(1-VLOOKUP(B38,#REF!,14,FALSE)/VLOOKUP(B38,#REF!,10,FALSE))*100</f>
        <v>#REF!</v>
      </c>
      <c r="E38" s="12" t="e">
        <f>VLOOKUP(B38,#REF!,17,FALSE)/1000</f>
        <v>#REF!</v>
      </c>
      <c r="F38" s="12" t="e">
        <f>VLOOKUP(B38,#REF!,8,FALSE)/1000</f>
        <v>#REF!</v>
      </c>
      <c r="G38" s="68" t="e">
        <f>(1-VLOOKUP(B38,#REF!,12,FALSE)/VLOOKUP(B38,#REF!,8,FALSE))*100</f>
        <v>#REF!</v>
      </c>
      <c r="H38" s="12" t="e">
        <f>VLOOKUP(B38,#REF!,15,FALSE)/1000</f>
        <v>#REF!</v>
      </c>
    </row>
    <row r="39" spans="2:10" x14ac:dyDescent="0.25">
      <c r="B39" t="s">
        <v>41</v>
      </c>
      <c r="C39" s="11" t="e">
        <f>VLOOKUP(B39,#REF!,10,FALSE)/1000</f>
        <v>#REF!</v>
      </c>
      <c r="D39" s="68" t="e">
        <f>(1-VLOOKUP(B39,#REF!,14,FALSE)/VLOOKUP(B39,#REF!,10,FALSE))*100</f>
        <v>#REF!</v>
      </c>
      <c r="E39" s="11" t="e">
        <f>VLOOKUP(B39,#REF!,17,FALSE)/1000</f>
        <v>#REF!</v>
      </c>
      <c r="F39" s="11" t="e">
        <f>VLOOKUP(B39,#REF!,8,FALSE)/1000</f>
        <v>#REF!</v>
      </c>
      <c r="G39" s="68" t="e">
        <f>(1-VLOOKUP(B39,#REF!,12,FALSE)/VLOOKUP(B39,#REF!,8,FALSE))*100</f>
        <v>#REF!</v>
      </c>
      <c r="H39" s="11" t="e">
        <f>VLOOKUP(B39,#REF!,15,FALSE)/1000</f>
        <v>#REF!</v>
      </c>
    </row>
    <row r="40" spans="2:10" x14ac:dyDescent="0.25">
      <c r="B40" t="s">
        <v>92</v>
      </c>
      <c r="C40" s="11" t="e">
        <f>VLOOKUP(B40,#REF!,10,FALSE)/1000</f>
        <v>#REF!</v>
      </c>
      <c r="D40" s="68" t="e">
        <f>(1-VLOOKUP(B40,#REF!,14,FALSE)/VLOOKUP(B40,#REF!,10,FALSE))*100</f>
        <v>#REF!</v>
      </c>
      <c r="E40" s="11">
        <v>0</v>
      </c>
      <c r="F40" s="11">
        <v>0</v>
      </c>
      <c r="G40" s="70" t="s">
        <v>93</v>
      </c>
      <c r="H40" s="11">
        <v>0</v>
      </c>
    </row>
    <row r="41" spans="2:10" x14ac:dyDescent="0.25">
      <c r="B41" t="s">
        <v>42</v>
      </c>
      <c r="C41">
        <v>46.058999999999997</v>
      </c>
      <c r="D41" s="68">
        <v>29.750971579930084</v>
      </c>
      <c r="E41" t="s">
        <v>83</v>
      </c>
      <c r="F41">
        <v>19.584</v>
      </c>
      <c r="G41" s="68">
        <v>27.736928104575163</v>
      </c>
      <c r="H41" t="s">
        <v>83</v>
      </c>
      <c r="J41">
        <v>0.27736928104575165</v>
      </c>
    </row>
    <row r="42" spans="2:10" x14ac:dyDescent="0.25">
      <c r="B42" t="s">
        <v>44</v>
      </c>
      <c r="C42">
        <v>370</v>
      </c>
      <c r="D42" s="68">
        <v>0</v>
      </c>
      <c r="E42" t="s">
        <v>83</v>
      </c>
      <c r="F42">
        <v>164</v>
      </c>
      <c r="G42" s="68">
        <v>0</v>
      </c>
      <c r="H42" t="s">
        <v>83</v>
      </c>
    </row>
    <row r="43" spans="2:10" x14ac:dyDescent="0.25">
      <c r="B43" t="s">
        <v>45</v>
      </c>
      <c r="C43">
        <v>0</v>
      </c>
      <c r="D43" s="68" t="e">
        <v>#DIV/0!</v>
      </c>
      <c r="E43" t="s">
        <v>83</v>
      </c>
      <c r="F43">
        <v>0</v>
      </c>
      <c r="G43" s="68" t="e">
        <v>#DIV/0!</v>
      </c>
      <c r="H43" t="s">
        <v>83</v>
      </c>
    </row>
    <row r="44" spans="2:10" x14ac:dyDescent="0.25">
      <c r="B44" t="s">
        <v>46</v>
      </c>
      <c r="C44">
        <v>0</v>
      </c>
      <c r="D44" s="68" t="e">
        <v>#DIV/0!</v>
      </c>
      <c r="E44" t="s">
        <v>83</v>
      </c>
      <c r="F44">
        <v>0</v>
      </c>
      <c r="G44" s="68" t="e">
        <v>#DIV/0!</v>
      </c>
      <c r="H44" t="s">
        <v>83</v>
      </c>
    </row>
    <row r="45" spans="2:10" x14ac:dyDescent="0.25">
      <c r="B45" t="s">
        <v>47</v>
      </c>
      <c r="C45">
        <v>61.265000000000001</v>
      </c>
      <c r="D45" s="68">
        <v>13.588508936586962</v>
      </c>
      <c r="E45" t="s">
        <v>83</v>
      </c>
      <c r="F45">
        <v>38.728000000000002</v>
      </c>
      <c r="G45" s="68">
        <v>11.490394546581284</v>
      </c>
      <c r="H45" t="s">
        <v>83</v>
      </c>
    </row>
    <row r="46" spans="2:10" x14ac:dyDescent="0.25">
      <c r="B46" t="s">
        <v>48</v>
      </c>
      <c r="C46">
        <v>0</v>
      </c>
      <c r="D46" s="68" t="e">
        <v>#DIV/0!</v>
      </c>
      <c r="E46" t="s">
        <v>83</v>
      </c>
      <c r="F46">
        <v>0</v>
      </c>
      <c r="G46" s="68" t="e">
        <v>#DIV/0!</v>
      </c>
      <c r="H46" t="s">
        <v>83</v>
      </c>
    </row>
    <row r="47" spans="2:10" x14ac:dyDescent="0.25">
      <c r="B47" t="s">
        <v>49</v>
      </c>
      <c r="C47">
        <v>0</v>
      </c>
      <c r="D47" s="68" t="e">
        <v>#DIV/0!</v>
      </c>
      <c r="E47" t="s">
        <v>83</v>
      </c>
      <c r="F47">
        <v>0</v>
      </c>
      <c r="G47" s="68" t="e">
        <v>#DIV/0!</v>
      </c>
      <c r="H47" t="s">
        <v>83</v>
      </c>
    </row>
    <row r="48" spans="2:10" x14ac:dyDescent="0.25">
      <c r="B48" t="s">
        <v>50</v>
      </c>
      <c r="C48">
        <v>0</v>
      </c>
      <c r="D48" s="68" t="e">
        <v>#DIV/0!</v>
      </c>
      <c r="E48" t="s">
        <v>83</v>
      </c>
      <c r="F48">
        <v>0</v>
      </c>
      <c r="G48" s="68" t="e">
        <v>#DIV/0!</v>
      </c>
      <c r="H48" t="s">
        <v>83</v>
      </c>
    </row>
    <row r="49" spans="2:8" x14ac:dyDescent="0.25">
      <c r="B49" t="s">
        <v>51</v>
      </c>
      <c r="C49">
        <v>0</v>
      </c>
      <c r="D49" s="68" t="e">
        <v>#DIV/0!</v>
      </c>
      <c r="E49" t="s">
        <v>83</v>
      </c>
      <c r="F49">
        <v>0</v>
      </c>
      <c r="G49" s="68" t="e">
        <v>#DIV/0!</v>
      </c>
      <c r="H49" t="s">
        <v>83</v>
      </c>
    </row>
    <row r="50" spans="2:8" x14ac:dyDescent="0.25">
      <c r="B50" t="s">
        <v>52</v>
      </c>
      <c r="C50">
        <v>0</v>
      </c>
      <c r="D50" s="68" t="e">
        <v>#DIV/0!</v>
      </c>
      <c r="E50" t="s">
        <v>83</v>
      </c>
      <c r="F50">
        <v>0</v>
      </c>
      <c r="G50" s="68" t="e">
        <v>#DIV/0!</v>
      </c>
      <c r="H50" t="s">
        <v>83</v>
      </c>
    </row>
    <row r="51" spans="2:8" x14ac:dyDescent="0.25">
      <c r="B51" t="s">
        <v>53</v>
      </c>
      <c r="C51">
        <v>114.47272835999999</v>
      </c>
      <c r="D51" s="68">
        <v>48.58029089261413</v>
      </c>
      <c r="E51" t="s">
        <v>83</v>
      </c>
      <c r="F51">
        <v>93.614999999999995</v>
      </c>
      <c r="G51" s="68">
        <v>46.020402713240408</v>
      </c>
      <c r="H51" t="s">
        <v>83</v>
      </c>
    </row>
    <row r="52" spans="2:8" x14ac:dyDescent="0.25">
      <c r="B52" t="s">
        <v>54</v>
      </c>
      <c r="C52">
        <v>0</v>
      </c>
      <c r="D52" s="68" t="e">
        <v>#DIV/0!</v>
      </c>
      <c r="E52" t="s">
        <v>83</v>
      </c>
      <c r="F52">
        <v>0</v>
      </c>
      <c r="G52" s="68" t="e">
        <v>#DIV/0!</v>
      </c>
      <c r="H52" t="s">
        <v>83</v>
      </c>
    </row>
    <row r="53" spans="2:8" x14ac:dyDescent="0.25">
      <c r="B53" t="s">
        <v>55</v>
      </c>
      <c r="C53">
        <v>0</v>
      </c>
      <c r="D53" s="68" t="e">
        <v>#DIV/0!</v>
      </c>
      <c r="E53" t="s">
        <v>83</v>
      </c>
      <c r="F53">
        <v>0</v>
      </c>
      <c r="G53" s="68" t="e">
        <v>#DIV/0!</v>
      </c>
      <c r="H53" t="s">
        <v>83</v>
      </c>
    </row>
    <row r="54" spans="2:8" x14ac:dyDescent="0.25">
      <c r="B54" t="s">
        <v>56</v>
      </c>
      <c r="C54">
        <v>0</v>
      </c>
      <c r="D54" s="68" t="e">
        <v>#DIV/0!</v>
      </c>
      <c r="E54" t="s">
        <v>83</v>
      </c>
      <c r="F54">
        <v>0</v>
      </c>
      <c r="G54" s="68" t="e">
        <v>#DIV/0!</v>
      </c>
      <c r="H54" t="s">
        <v>83</v>
      </c>
    </row>
    <row r="55" spans="2:8" x14ac:dyDescent="0.25">
      <c r="B55" t="s">
        <v>57</v>
      </c>
      <c r="C55">
        <v>0</v>
      </c>
      <c r="D55" s="68" t="e">
        <v>#DIV/0!</v>
      </c>
      <c r="E55" t="s">
        <v>83</v>
      </c>
      <c r="F55">
        <v>0</v>
      </c>
      <c r="G55" s="68" t="e">
        <v>#DIV/0!</v>
      </c>
      <c r="H55" t="s">
        <v>83</v>
      </c>
    </row>
    <row r="56" spans="2:8" x14ac:dyDescent="0.25">
      <c r="B56" t="s">
        <v>58</v>
      </c>
      <c r="C56">
        <v>0</v>
      </c>
      <c r="D56" s="68" t="e">
        <v>#DIV/0!</v>
      </c>
      <c r="E56" t="s">
        <v>83</v>
      </c>
      <c r="F56">
        <v>0</v>
      </c>
      <c r="G56" s="68" t="e">
        <v>#DIV/0!</v>
      </c>
      <c r="H56" t="s">
        <v>83</v>
      </c>
    </row>
    <row r="57" spans="2:8" x14ac:dyDescent="0.25">
      <c r="B57" t="s">
        <v>59</v>
      </c>
      <c r="C57">
        <v>0</v>
      </c>
      <c r="D57" s="68" t="e">
        <v>#DIV/0!</v>
      </c>
      <c r="E57" t="s">
        <v>83</v>
      </c>
      <c r="F57">
        <v>0</v>
      </c>
      <c r="G57" s="68" t="e">
        <v>#DIV/0!</v>
      </c>
      <c r="H57" t="s">
        <v>83</v>
      </c>
    </row>
    <row r="58" spans="2:8" x14ac:dyDescent="0.25">
      <c r="B58" t="s">
        <v>60</v>
      </c>
      <c r="C58">
        <v>0</v>
      </c>
      <c r="D58" s="68" t="e">
        <v>#DIV/0!</v>
      </c>
      <c r="E58" t="s">
        <v>83</v>
      </c>
      <c r="F58">
        <v>0</v>
      </c>
      <c r="G58" s="68" t="e">
        <v>#DIV/0!</v>
      </c>
      <c r="H58" t="s">
        <v>83</v>
      </c>
    </row>
    <row r="59" spans="2:8" x14ac:dyDescent="0.25">
      <c r="B59" t="s">
        <v>84</v>
      </c>
      <c r="C59">
        <v>379.46904700000005</v>
      </c>
      <c r="D59" s="68">
        <v>4.3822038006699486</v>
      </c>
      <c r="E59" t="s">
        <v>83</v>
      </c>
      <c r="F59">
        <v>62.057000000000002</v>
      </c>
      <c r="G59" s="68">
        <v>14.501184394991707</v>
      </c>
      <c r="H59" t="s">
        <v>83</v>
      </c>
    </row>
    <row r="60" spans="2:8" x14ac:dyDescent="0.25">
      <c r="B60" t="s">
        <v>61</v>
      </c>
      <c r="C60">
        <v>0</v>
      </c>
      <c r="D60" s="68" t="e">
        <v>#DIV/0!</v>
      </c>
      <c r="E60" t="s">
        <v>83</v>
      </c>
      <c r="F60">
        <v>0</v>
      </c>
      <c r="G60" s="68" t="e">
        <v>#DIV/0!</v>
      </c>
      <c r="H60" t="s">
        <v>83</v>
      </c>
    </row>
    <row r="61" spans="2:8" x14ac:dyDescent="0.25">
      <c r="B61" t="s">
        <v>62</v>
      </c>
      <c r="C61">
        <v>3.3849999999999998</v>
      </c>
      <c r="D61" s="68">
        <v>84.756277695716392</v>
      </c>
      <c r="E61" t="s">
        <v>83</v>
      </c>
      <c r="F61">
        <v>3.2639999999999998</v>
      </c>
      <c r="G61" s="68">
        <v>86.887254901960787</v>
      </c>
      <c r="H61" t="s">
        <v>83</v>
      </c>
    </row>
    <row r="62" spans="2:8" x14ac:dyDescent="0.25">
      <c r="B62" t="s">
        <v>63</v>
      </c>
      <c r="C62">
        <v>6.9580000000000002</v>
      </c>
      <c r="D62" s="68">
        <v>100</v>
      </c>
      <c r="E62" t="s">
        <v>83</v>
      </c>
      <c r="F62">
        <v>6.9580000000000002</v>
      </c>
      <c r="G62" s="68">
        <v>100</v>
      </c>
      <c r="H62" t="s">
        <v>83</v>
      </c>
    </row>
    <row r="63" spans="2:8" x14ac:dyDescent="0.25">
      <c r="B63" t="s">
        <v>64</v>
      </c>
      <c r="C63">
        <v>0</v>
      </c>
      <c r="D63" s="68" t="e">
        <v>#DIV/0!</v>
      </c>
      <c r="E63" t="s">
        <v>83</v>
      </c>
      <c r="F63">
        <v>0</v>
      </c>
      <c r="G63" s="68" t="e">
        <v>#DIV/0!</v>
      </c>
      <c r="H63" t="s">
        <v>83</v>
      </c>
    </row>
    <row r="64" spans="2:8" x14ac:dyDescent="0.25">
      <c r="B64" t="s">
        <v>65</v>
      </c>
      <c r="C64">
        <v>0</v>
      </c>
      <c r="D64" s="68" t="e">
        <v>#DIV/0!</v>
      </c>
      <c r="E64" t="s">
        <v>83</v>
      </c>
      <c r="F64">
        <v>0</v>
      </c>
      <c r="G64" s="68" t="e">
        <v>#DIV/0!</v>
      </c>
      <c r="H64" t="s">
        <v>83</v>
      </c>
    </row>
    <row r="65" spans="2:8" x14ac:dyDescent="0.25">
      <c r="B65" t="s">
        <v>66</v>
      </c>
      <c r="C65">
        <v>0</v>
      </c>
      <c r="D65" s="68" t="e">
        <v>#DIV/0!</v>
      </c>
      <c r="E65" t="s">
        <v>83</v>
      </c>
      <c r="F65">
        <v>0</v>
      </c>
      <c r="G65" s="68" t="e">
        <v>#DIV/0!</v>
      </c>
      <c r="H65" t="s">
        <v>83</v>
      </c>
    </row>
    <row r="66" spans="2:8" x14ac:dyDescent="0.25">
      <c r="B66" t="s">
        <v>67</v>
      </c>
      <c r="C66">
        <v>0</v>
      </c>
      <c r="D66" s="68" t="e">
        <v>#DIV/0!</v>
      </c>
      <c r="E66" t="s">
        <v>83</v>
      </c>
      <c r="F66">
        <v>0</v>
      </c>
      <c r="G66" s="68" t="e">
        <v>#DIV/0!</v>
      </c>
      <c r="H66" t="s">
        <v>83</v>
      </c>
    </row>
    <row r="67" spans="2:8" x14ac:dyDescent="0.25">
      <c r="B67" t="s">
        <v>68</v>
      </c>
      <c r="C67">
        <v>0</v>
      </c>
      <c r="D67" s="68" t="e">
        <v>#DIV/0!</v>
      </c>
      <c r="E67" t="s">
        <v>83</v>
      </c>
      <c r="F67">
        <v>0</v>
      </c>
      <c r="G67" s="68" t="e">
        <v>#DIV/0!</v>
      </c>
      <c r="H67" t="s">
        <v>83</v>
      </c>
    </row>
    <row r="68" spans="2:8" x14ac:dyDescent="0.25">
      <c r="B68" t="s">
        <v>69</v>
      </c>
      <c r="C68">
        <v>0</v>
      </c>
      <c r="D68" s="68" t="e">
        <v>#DIV/0!</v>
      </c>
      <c r="E68" t="s">
        <v>83</v>
      </c>
      <c r="F68">
        <v>0</v>
      </c>
      <c r="G68" s="68" t="e">
        <v>#DIV/0!</v>
      </c>
      <c r="H68" t="s">
        <v>83</v>
      </c>
    </row>
  </sheetData>
  <mergeCells count="5">
    <mergeCell ref="A2:A3"/>
    <mergeCell ref="B2:B3"/>
    <mergeCell ref="C2:E2"/>
    <mergeCell ref="F2:H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Т1</vt:lpstr>
      <vt:lpstr>Табл1</vt:lpstr>
      <vt:lpstr>Т2</vt:lpstr>
      <vt:lpstr>Табл2</vt:lpstr>
      <vt:lpstr>Т3</vt:lpstr>
      <vt:lpstr>Т4</vt:lpstr>
      <vt:lpstr>Т5</vt:lpstr>
      <vt:lpstr>Т6</vt:lpstr>
      <vt:lpstr>Т7</vt:lpstr>
      <vt:lpstr>Табл7-</vt:lpstr>
      <vt:lpstr>Т8</vt:lpstr>
      <vt:lpstr>Т9-1</vt:lpstr>
      <vt:lpstr>Табл9-1</vt:lpstr>
      <vt:lpstr>Т10-1</vt:lpstr>
      <vt:lpstr>Табл10-1</vt:lpstr>
      <vt:lpstr>Т11</vt:lpstr>
      <vt:lpstr>Табл3</vt:lpstr>
      <vt:lpstr>Т12</vt:lpstr>
      <vt:lpstr>Т13</vt:lpstr>
      <vt:lpstr>Табл4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 Евгений</dc:creator>
  <cp:lastModifiedBy>Уклеин Иван</cp:lastModifiedBy>
  <dcterms:created xsi:type="dcterms:W3CDTF">2015-06-05T18:19:34Z</dcterms:created>
  <dcterms:modified xsi:type="dcterms:W3CDTF">2023-09-13T21:41:35Z</dcterms:modified>
</cp:coreProperties>
</file>